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кв 2023\Аптека 113\20.11.2023\"/>
    </mc:Choice>
  </mc:AlternateContent>
  <bookViews>
    <workbookView xWindow="0" yWindow="0" windowWidth="28800" windowHeight="12435" tabRatio="956" activeTab="1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79021"/>
</workbook>
</file>

<file path=xl/calcChain.xml><?xml version="1.0" encoding="utf-8"?>
<calcChain xmlns="http://schemas.openxmlformats.org/spreadsheetml/2006/main">
  <c r="D73" i="18" l="1"/>
  <c r="F13" i="18"/>
  <c r="F13" i="20" l="1"/>
  <c r="B8" i="21" l="1"/>
  <c r="D13" i="18" l="1"/>
  <c r="D68" i="18" l="1"/>
  <c r="D88" i="2"/>
  <c r="F88" i="2"/>
  <c r="AC21" i="9" l="1"/>
  <c r="AA26" i="9"/>
  <c r="W26" i="9"/>
  <c r="F21" i="2"/>
  <c r="F78" i="2"/>
  <c r="D78" i="2"/>
  <c r="C13" i="18"/>
  <c r="F32" i="20" l="1"/>
  <c r="E32" i="20"/>
  <c r="D32" i="20"/>
  <c r="F30" i="20"/>
  <c r="E30" i="20"/>
  <c r="D30" i="20"/>
  <c r="F29" i="20"/>
  <c r="E29" i="20"/>
  <c r="D29" i="20"/>
  <c r="F28" i="20"/>
  <c r="E28" i="20"/>
  <c r="D28" i="20"/>
  <c r="F16" i="20"/>
  <c r="F14" i="20"/>
  <c r="E14" i="20"/>
  <c r="D14" i="20"/>
  <c r="D13" i="20"/>
  <c r="C13" i="20"/>
  <c r="E13" i="20"/>
  <c r="C14" i="20" l="1"/>
  <c r="D25" i="19" l="1"/>
  <c r="D20" i="19" s="1"/>
  <c r="D31" i="20" s="1"/>
  <c r="D35" i="20" l="1"/>
  <c r="C32" i="20"/>
  <c r="C30" i="20"/>
  <c r="G30" i="20"/>
  <c r="E88" i="2"/>
  <c r="F19" i="18" l="1"/>
  <c r="F57" i="18"/>
  <c r="F32" i="18"/>
  <c r="D23" i="20"/>
  <c r="G54" i="20" l="1"/>
  <c r="G53" i="20"/>
  <c r="G52" i="20"/>
  <c r="G50" i="20"/>
  <c r="G49" i="20"/>
  <c r="G48" i="20"/>
  <c r="G47" i="20"/>
  <c r="G46" i="20"/>
  <c r="G45" i="20"/>
  <c r="D19" i="18"/>
  <c r="F68" i="18" l="1"/>
  <c r="D31" i="19"/>
  <c r="D33" i="20" s="1"/>
  <c r="C17" i="2"/>
  <c r="F23" i="20"/>
  <c r="C57" i="18"/>
  <c r="C19" i="18" l="1"/>
  <c r="F17" i="2"/>
  <c r="C32" i="18"/>
  <c r="G11" i="11"/>
  <c r="E17" i="2"/>
  <c r="E15" i="20" s="1"/>
  <c r="G10" i="11"/>
  <c r="F42" i="20" s="1"/>
  <c r="E13" i="18"/>
  <c r="E19" i="18" s="1"/>
  <c r="E21" i="2"/>
  <c r="H12" i="11"/>
  <c r="D43" i="20"/>
  <c r="E43" i="20"/>
  <c r="F43" i="20"/>
  <c r="C43" i="20"/>
  <c r="E10" i="11"/>
  <c r="D42" i="20" s="1"/>
  <c r="E11" i="11"/>
  <c r="F11" i="11"/>
  <c r="D11" i="11"/>
  <c r="D10" i="11"/>
  <c r="C42" i="20" s="1"/>
  <c r="D32" i="18"/>
  <c r="D45" i="18"/>
  <c r="E45" i="18"/>
  <c r="F45" i="18"/>
  <c r="G45" i="18" s="1"/>
  <c r="C45" i="18"/>
  <c r="D21" i="18"/>
  <c r="E21" i="18"/>
  <c r="E41" i="18" s="1"/>
  <c r="F21" i="18"/>
  <c r="F41" i="18" s="1"/>
  <c r="F73" i="18" s="1"/>
  <c r="C21" i="18"/>
  <c r="D77" i="2"/>
  <c r="D76" i="2"/>
  <c r="D21" i="2"/>
  <c r="D44" i="2"/>
  <c r="D17" i="20" s="1"/>
  <c r="D52" i="2"/>
  <c r="D75" i="2" s="1"/>
  <c r="D18" i="20" s="1"/>
  <c r="D17" i="2"/>
  <c r="D15" i="20" s="1"/>
  <c r="C21" i="2"/>
  <c r="C15" i="20"/>
  <c r="H14" i="20"/>
  <c r="H8" i="2"/>
  <c r="H7" i="2"/>
  <c r="G6" i="19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H32" i="18"/>
  <c r="H22" i="18"/>
  <c r="H23" i="18"/>
  <c r="H24" i="18"/>
  <c r="H25" i="18"/>
  <c r="H26" i="18"/>
  <c r="H27" i="18"/>
  <c r="H28" i="18"/>
  <c r="H29" i="18"/>
  <c r="H30" i="18"/>
  <c r="H3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E68" i="18"/>
  <c r="H68" i="18" s="1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20" i="20"/>
  <c r="D21" i="20"/>
  <c r="G14" i="3"/>
  <c r="D39" i="20"/>
  <c r="H19" i="2"/>
  <c r="G25" i="18"/>
  <c r="G26" i="18"/>
  <c r="G27" i="18"/>
  <c r="G28" i="18"/>
  <c r="G8" i="18"/>
  <c r="G9" i="18"/>
  <c r="G10" i="18"/>
  <c r="G11" i="18"/>
  <c r="G12" i="18"/>
  <c r="E78" i="2"/>
  <c r="H78" i="2" s="1"/>
  <c r="C78" i="2"/>
  <c r="C68" i="18"/>
  <c r="C44" i="2"/>
  <c r="C17" i="20" s="1"/>
  <c r="C52" i="2"/>
  <c r="E44" i="2"/>
  <c r="E52" i="2"/>
  <c r="F44" i="2"/>
  <c r="F52" i="2"/>
  <c r="F75" i="2" s="1"/>
  <c r="F18" i="20" s="1"/>
  <c r="G7" i="18"/>
  <c r="L47" i="10"/>
  <c r="L46" i="10"/>
  <c r="L45" i="10"/>
  <c r="L44" i="10"/>
  <c r="L43" i="10"/>
  <c r="E25" i="19"/>
  <c r="F25" i="19"/>
  <c r="C25" i="19"/>
  <c r="E75" i="2"/>
  <c r="N10" i="9"/>
  <c r="N9" i="9"/>
  <c r="AD50" i="9"/>
  <c r="AD49" i="9"/>
  <c r="AD48" i="9"/>
  <c r="AD47" i="9"/>
  <c r="AD46" i="9"/>
  <c r="AC50" i="9"/>
  <c r="AC49" i="9"/>
  <c r="AC48" i="9"/>
  <c r="AC47" i="9"/>
  <c r="AC39" i="9"/>
  <c r="AC46" i="9"/>
  <c r="W39" i="9"/>
  <c r="U39" i="9"/>
  <c r="O39" i="9"/>
  <c r="M39" i="9"/>
  <c r="W51" i="9"/>
  <c r="Y51" i="9" s="1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G37" i="20"/>
  <c r="G36" i="20"/>
  <c r="G35" i="20"/>
  <c r="B20" i="20"/>
  <c r="C76" i="2"/>
  <c r="C20" i="20" s="1"/>
  <c r="E76" i="2"/>
  <c r="E20" i="20" s="1"/>
  <c r="F76" i="2"/>
  <c r="F20" i="20" s="1"/>
  <c r="E51" i="20"/>
  <c r="F10" i="11" s="1"/>
  <c r="E39" i="20"/>
  <c r="B39" i="20"/>
  <c r="B33" i="20"/>
  <c r="B32" i="20"/>
  <c r="B31" i="20"/>
  <c r="G29" i="20"/>
  <c r="C29" i="20"/>
  <c r="B29" i="20"/>
  <c r="H28" i="20"/>
  <c r="C28" i="20"/>
  <c r="B28" i="20"/>
  <c r="B24" i="20"/>
  <c r="E23" i="20"/>
  <c r="C23" i="20"/>
  <c r="B23" i="20"/>
  <c r="B22" i="20"/>
  <c r="F77" i="2"/>
  <c r="F21" i="20" s="1"/>
  <c r="E77" i="2"/>
  <c r="E21" i="20" s="1"/>
  <c r="C77" i="2"/>
  <c r="C21" i="20" s="1"/>
  <c r="B21" i="20"/>
  <c r="B19" i="20"/>
  <c r="E18" i="20"/>
  <c r="B18" i="20"/>
  <c r="E17" i="20"/>
  <c r="B17" i="20"/>
  <c r="B16" i="20"/>
  <c r="B15" i="20"/>
  <c r="B14" i="20"/>
  <c r="B13" i="20"/>
  <c r="X13" i="9"/>
  <c r="AA13" i="9"/>
  <c r="AD13" i="9"/>
  <c r="AC22" i="9"/>
  <c r="AC23" i="9"/>
  <c r="AC24" i="9"/>
  <c r="AC25" i="9"/>
  <c r="Y26" i="9"/>
  <c r="AC26" i="9" s="1"/>
  <c r="H8" i="3"/>
  <c r="G8" i="2"/>
  <c r="G21" i="19"/>
  <c r="C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32" i="18"/>
  <c r="G31" i="18"/>
  <c r="G30" i="18"/>
  <c r="G29" i="18"/>
  <c r="G24" i="18"/>
  <c r="G23" i="18"/>
  <c r="G22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G76" i="2"/>
  <c r="F39" i="20"/>
  <c r="H51" i="20"/>
  <c r="C58" i="2" l="1"/>
  <c r="N13" i="9"/>
  <c r="F17" i="20"/>
  <c r="F79" i="2"/>
  <c r="AE48" i="9"/>
  <c r="D79" i="2"/>
  <c r="G44" i="2"/>
  <c r="N65" i="9"/>
  <c r="Q39" i="9"/>
  <c r="AE50" i="9"/>
  <c r="G52" i="2"/>
  <c r="G51" i="20"/>
  <c r="F31" i="19"/>
  <c r="F33" i="20" s="1"/>
  <c r="F20" i="19"/>
  <c r="F31" i="20" s="1"/>
  <c r="Y39" i="9"/>
  <c r="AE47" i="9"/>
  <c r="C20" i="19"/>
  <c r="C31" i="19" s="1"/>
  <c r="C33" i="20" s="1"/>
  <c r="H43" i="20"/>
  <c r="AE46" i="9"/>
  <c r="F58" i="2"/>
  <c r="F67" i="2" s="1"/>
  <c r="F15" i="20"/>
  <c r="G15" i="20" s="1"/>
  <c r="E73" i="18"/>
  <c r="H73" i="18" s="1"/>
  <c r="G21" i="2"/>
  <c r="E79" i="2"/>
  <c r="C16" i="20"/>
  <c r="C79" i="2"/>
  <c r="G39" i="20"/>
  <c r="H13" i="18"/>
  <c r="C67" i="2"/>
  <c r="H88" i="2"/>
  <c r="G88" i="2"/>
  <c r="H21" i="2"/>
  <c r="G25" i="19"/>
  <c r="AE39" i="9"/>
  <c r="AD51" i="9"/>
  <c r="C75" i="2"/>
  <c r="C18" i="20" s="1"/>
  <c r="E20" i="19"/>
  <c r="E31" i="20" s="1"/>
  <c r="G13" i="18"/>
  <c r="H17" i="2"/>
  <c r="G17" i="2"/>
  <c r="G78" i="2"/>
  <c r="H21" i="18"/>
  <c r="H45" i="18"/>
  <c r="H11" i="11"/>
  <c r="G21" i="18"/>
  <c r="G14" i="20"/>
  <c r="G68" i="18"/>
  <c r="C41" i="18"/>
  <c r="C73" i="18" s="1"/>
  <c r="D41" i="18"/>
  <c r="D16" i="20"/>
  <c r="H13" i="20"/>
  <c r="G13" i="20"/>
  <c r="E16" i="20"/>
  <c r="E58" i="2"/>
  <c r="E67" i="2" s="1"/>
  <c r="E70" i="2" s="1"/>
  <c r="E24" i="20" s="1"/>
  <c r="F7" i="11" s="1"/>
  <c r="E25" i="20" s="1"/>
  <c r="G43" i="20"/>
  <c r="G41" i="18"/>
  <c r="H41" i="18"/>
  <c r="H75" i="2"/>
  <c r="H18" i="20"/>
  <c r="G75" i="2"/>
  <c r="H39" i="20"/>
  <c r="G17" i="20"/>
  <c r="H77" i="2"/>
  <c r="H52" i="2"/>
  <c r="Q51" i="9"/>
  <c r="AE49" i="9"/>
  <c r="AE51" i="9" s="1"/>
  <c r="AC51" i="9"/>
  <c r="D58" i="2"/>
  <c r="G21" i="20"/>
  <c r="H35" i="20"/>
  <c r="G18" i="20"/>
  <c r="G23" i="20"/>
  <c r="H32" i="20"/>
  <c r="G20" i="20"/>
  <c r="H20" i="20"/>
  <c r="G19" i="18"/>
  <c r="H19" i="18"/>
  <c r="E42" i="20"/>
  <c r="H42" i="20" s="1"/>
  <c r="H10" i="11"/>
  <c r="F37" i="20"/>
  <c r="H21" i="20"/>
  <c r="G28" i="20"/>
  <c r="G32" i="20"/>
  <c r="H25" i="19"/>
  <c r="H17" i="20"/>
  <c r="H23" i="20"/>
  <c r="H29" i="20"/>
  <c r="H30" i="20"/>
  <c r="H76" i="2"/>
  <c r="H44" i="2"/>
  <c r="H15" i="20" l="1"/>
  <c r="C31" i="20"/>
  <c r="F22" i="20"/>
  <c r="F70" i="2"/>
  <c r="F14" i="19" s="1"/>
  <c r="G73" i="18"/>
  <c r="G20" i="19"/>
  <c r="C19" i="20"/>
  <c r="H16" i="20"/>
  <c r="G16" i="20"/>
  <c r="H58" i="2"/>
  <c r="E31" i="19"/>
  <c r="E33" i="20" s="1"/>
  <c r="G33" i="20" s="1"/>
  <c r="H20" i="19"/>
  <c r="F19" i="20"/>
  <c r="G58" i="2"/>
  <c r="D37" i="20"/>
  <c r="D19" i="20"/>
  <c r="D67" i="2"/>
  <c r="D70" i="2" s="1"/>
  <c r="D14" i="19" s="1"/>
  <c r="E19" i="20"/>
  <c r="H72" i="18"/>
  <c r="H36" i="20"/>
  <c r="G72" i="18"/>
  <c r="D36" i="20"/>
  <c r="H37" i="20"/>
  <c r="C22" i="20"/>
  <c r="C70" i="2"/>
  <c r="C14" i="19" s="1"/>
  <c r="H67" i="2"/>
  <c r="G67" i="2"/>
  <c r="G79" i="2"/>
  <c r="H79" i="2"/>
  <c r="G31" i="20"/>
  <c r="H31" i="20"/>
  <c r="G42" i="20"/>
  <c r="H31" i="19" l="1"/>
  <c r="H19" i="20"/>
  <c r="G19" i="20"/>
  <c r="G31" i="19"/>
  <c r="D22" i="20"/>
  <c r="E22" i="20"/>
  <c r="G22" i="20" s="1"/>
  <c r="H70" i="2"/>
  <c r="F24" i="20"/>
  <c r="H33" i="20"/>
  <c r="C24" i="20"/>
  <c r="D7" i="11" s="1"/>
  <c r="G70" i="2" l="1"/>
  <c r="H22" i="20"/>
  <c r="D24" i="20"/>
  <c r="E7" i="11" s="1"/>
  <c r="D25" i="20" s="1"/>
  <c r="H24" i="20"/>
  <c r="E14" i="19"/>
  <c r="G14" i="19" s="1"/>
  <c r="G8" i="11"/>
  <c r="G7" i="11"/>
  <c r="D8" i="11"/>
  <c r="C25" i="20"/>
  <c r="F25" i="20" l="1"/>
  <c r="H7" i="11"/>
  <c r="G24" i="20"/>
  <c r="H14" i="19"/>
  <c r="E8" i="11"/>
  <c r="F8" i="11"/>
  <c r="H8" i="11" s="1"/>
  <c r="C41" i="20"/>
  <c r="F41" i="20"/>
  <c r="G25" i="20" l="1"/>
  <c r="D41" i="20"/>
  <c r="E41" i="20"/>
  <c r="G41" i="20" s="1"/>
  <c r="H41" i="20" l="1"/>
  <c r="H25" i="20"/>
</calcChain>
</file>

<file path=xl/comments1.xml><?xml version="1.0" encoding="utf-8"?>
<comments xmlns="http://schemas.openxmlformats.org/spreadsheetml/2006/main">
  <authors>
    <author>Користувач Windows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431,6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 Windows:</t>
        </r>
        <r>
          <rPr>
            <sz val="9"/>
            <color indexed="81"/>
            <rFont val="Tahoma"/>
            <family val="2"/>
            <charset val="204"/>
          </rPr>
          <t xml:space="preserve">
в балансі 567,6</t>
        </r>
      </text>
    </comment>
  </commentList>
</comments>
</file>

<file path=xl/sharedStrings.xml><?xml version="1.0" encoding="utf-8"?>
<sst xmlns="http://schemas.openxmlformats.org/spreadsheetml/2006/main" count="933" uniqueCount="547">
  <si>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</si>
  <si>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</si>
  <si>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</si>
  <si>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</si>
  <si>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</si>
  <si>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</si>
  <si>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</si>
  <si>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</si>
  <si>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</si>
  <si>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</si>
  <si>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</si>
  <si>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</si>
  <si>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</si>
  <si>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</si>
  <si>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</si>
  <si>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</si>
  <si>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</si>
  <si>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</si>
  <si>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</si>
  <si>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</si>
  <si>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</si>
  <si>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</si>
  <si>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</si>
  <si>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</si>
  <si>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</si>
  <si>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</si>
  <si>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</si>
  <si>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</si>
  <si>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</si>
  <si>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</si>
  <si>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</si>
  <si>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</si>
  <si>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</si>
  <si>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</si>
  <si>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</si>
  <si>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</si>
  <si>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</si>
  <si>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</si>
  <si>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</si>
  <si>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</si>
  <si>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</si>
  <si>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</si>
  <si>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</si>
  <si>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</si>
  <si>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</si>
  <si>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</si>
  <si>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</si>
  <si>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</si>
  <si>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</si>
  <si>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</si>
  <si>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</si>
  <si>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</si>
  <si>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</si>
  <si>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</si>
  <si>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</si>
  <si>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</si>
  <si>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</si>
  <si>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</si>
  <si>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</si>
  <si>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</si>
  <si>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</si>
  <si>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</si>
  <si>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</si>
  <si>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</si>
  <si>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</si>
  <si>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</si>
  <si>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</si>
  <si>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</si>
  <si>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</si>
  <si>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</si>
  <si>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</si>
  <si>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</si>
  <si>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</si>
  <si>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</si>
  <si>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</si>
  <si>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</si>
  <si>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</si>
  <si>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</si>
  <si>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</si>
  <si>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</si>
  <si>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</si>
  <si>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</si>
  <si>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</si>
  <si>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</si>
  <si>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</si>
  <si>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</si>
  <si>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</si>
  <si>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</si>
  <si>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</si>
  <si>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</si>
  <si>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</si>
  <si>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</si>
  <si>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</si>
  <si>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</si>
  <si>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</si>
  <si>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</si>
  <si>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</si>
  <si>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</si>
  <si>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</si>
  <si>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</si>
  <si>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</si>
  <si>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</si>
  <si>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</si>
  <si>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</si>
  <si>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</si>
  <si>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</si>
  <si>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</si>
  <si>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</si>
  <si>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</si>
  <si>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</si>
  <si>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</si>
  <si>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</si>
  <si>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</si>
  <si>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</si>
  <si>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</si>
  <si>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</si>
  <si>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</si>
  <si>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</si>
  <si>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</si>
  <si>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</si>
  <si>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</si>
  <si>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</si>
  <si>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</si>
  <si>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</si>
  <si>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</si>
  <si>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</si>
  <si>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</si>
  <si>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</si>
  <si>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</si>
  <si>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</si>
  <si>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</si>
  <si>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</si>
  <si>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</si>
  <si>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</si>
  <si>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</si>
  <si>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</si>
  <si>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</si>
  <si>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</si>
  <si>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</si>
  <si>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</si>
  <si>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</si>
  <si>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</si>
  <si>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</si>
  <si>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</si>
  <si>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</si>
  <si>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</si>
  <si>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</si>
  <si>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</si>
  <si>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</si>
  <si>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</si>
  <si>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</si>
  <si>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</si>
  <si>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</si>
  <si>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</si>
  <si>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</si>
  <si>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</si>
  <si>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</si>
  <si>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</si>
  <si>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</si>
  <si>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</si>
  <si>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</si>
  <si>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</si>
  <si>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</si>
  <si>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</si>
  <si>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</si>
  <si>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</si>
  <si>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</si>
  <si>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</si>
  <si>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</si>
  <si>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</si>
  <si>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</si>
  <si>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</si>
  <si>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</si>
  <si>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</si>
  <si>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</si>
  <si>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</si>
  <si>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</si>
  <si>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</si>
  <si>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</si>
  <si>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</si>
  <si>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</si>
  <si>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</si>
  <si>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</si>
  <si>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</si>
  <si>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</si>
  <si>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</si>
  <si>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</si>
  <si>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</si>
  <si>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</si>
  <si>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</si>
  <si>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</si>
  <si>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</si>
  <si>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</si>
  <si>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</si>
  <si>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</si>
  <si>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</si>
  <si>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</si>
  <si>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</si>
  <si>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</si>
  <si>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</si>
  <si>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</si>
  <si>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</si>
  <si>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</si>
  <si>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</si>
  <si>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</si>
  <si>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</si>
  <si>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</si>
  <si>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</si>
  <si>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</si>
  <si>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</si>
  <si>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</si>
  <si>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</si>
  <si>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</si>
  <si>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</si>
  <si>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</si>
  <si>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</si>
  <si>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</si>
  <si>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</si>
  <si>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</si>
  <si>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</si>
  <si>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</si>
  <si>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</si>
  <si>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</si>
  <si>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</si>
  <si>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</si>
  <si>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</si>
  <si>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</si>
  <si>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</si>
  <si>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</si>
  <si>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</si>
  <si>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</si>
  <si>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</si>
  <si>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</si>
  <si>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________________________________________________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</si>
  <si>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</si>
  <si>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</si>
  <si>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</si>
  <si>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</si>
  <si>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</si>
  <si>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</si>
  <si>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</si>
  <si>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</si>
  <si>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</si>
  <si>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</si>
  <si>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</si>
  <si>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</si>
  <si>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</si>
  <si>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</si>
  <si>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</si>
  <si>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</si>
  <si>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</si>
  <si>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</si>
  <si>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</si>
  <si>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</si>
  <si>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</si>
  <si>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</si>
  <si>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</si>
  <si>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</si>
  <si>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</si>
  <si>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r>
      <t xml:space="preserve">Керівник </t>
    </r>
    <r>
      <rPr>
        <sz val="14"/>
        <rFont val="Times New Roman"/>
        <family val="1"/>
        <charset val="204"/>
      </rPr>
      <t>__________________________</t>
    </r>
  </si>
  <si>
    <t>____________________</t>
  </si>
  <si>
    <t>______________________________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</si>
  <si>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</si>
  <si>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</si>
  <si>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</si>
  <si>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</t>
    </r>
  </si>
  <si>
    <r>
      <t>Керівник</t>
    </r>
    <r>
      <rPr>
        <sz val="14"/>
        <rFont val="Times New Roman"/>
        <family val="1"/>
        <charset val="204"/>
      </rPr>
      <t xml:space="preserve">   ____________________________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</si>
  <si>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_________________________</t>
    </r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</si>
  <si>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</si>
  <si>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</si>
  <si>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</si>
  <si>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</si>
  <si>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</si>
  <si>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</si>
  <si>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</si>
  <si>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</si>
  <si>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</si>
  <si>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</si>
  <si>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</si>
  <si>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</si>
  <si>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</si>
  <si>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</si>
  <si>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</si>
  <si>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</si>
  <si>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</si>
  <si>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</si>
  <si>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</si>
  <si>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</si>
  <si>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</si>
  <si>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</si>
  <si>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</si>
  <si>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</si>
  <si>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</si>
  <si>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</si>
  <si>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</si>
  <si>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</si>
  <si>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</si>
  <si>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</si>
  <si>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</si>
  <si>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</si>
  <si>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</si>
  <si>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</si>
  <si>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</si>
  <si>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</si>
  <si>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</si>
  <si>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</si>
  <si>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</si>
  <si>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</si>
  <si>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</si>
  <si>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</si>
  <si>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</si>
  <si>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</si>
  <si>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по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</si>
  <si>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</si>
  <si>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</si>
  <si>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</si>
  <si>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</si>
  <si>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</si>
  <si>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</si>
  <si>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</si>
  <si>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</si>
  <si>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</si>
  <si>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інші</t>
  </si>
  <si>
    <t>Будівлі, споруди, окремі приміщення, які передано в оренду</t>
  </si>
  <si>
    <t>Площа</t>
  </si>
  <si>
    <t xml:space="preserve">Інформація про претензійно-позовну роботу комунального підприємства __________________________________________ 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</si>
  <si>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</si>
  <si>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</si>
  <si>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</si>
  <si>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</si>
  <si>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</si>
  <si>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</si>
  <si>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</si>
  <si>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</si>
  <si>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</si>
  <si>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</si>
  <si>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</si>
  <si>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</si>
  <si>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</si>
  <si>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</si>
  <si>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</si>
  <si>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</si>
  <si>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</si>
  <si>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</si>
  <si>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</si>
  <si>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</si>
  <si>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</si>
  <si>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</si>
  <si>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</si>
  <si>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</si>
  <si>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</si>
  <si>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</si>
  <si>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</si>
  <si>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</si>
  <si>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</si>
  <si>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</si>
  <si>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</si>
  <si>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</si>
  <si>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</si>
  <si>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</si>
  <si>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</si>
  <si>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</si>
  <si>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</si>
  <si>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</si>
  <si>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</si>
  <si>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</si>
  <si>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</si>
  <si>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</si>
  <si>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</si>
  <si>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</si>
  <si>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</si>
  <si>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</si>
  <si>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</si>
  <si>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</si>
  <si>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</si>
  <si>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</si>
  <si>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</si>
  <si>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</si>
  <si>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</si>
  <si>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</si>
  <si>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</si>
  <si>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</si>
  <si>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</si>
  <si>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</si>
  <si>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</si>
  <si>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</si>
  <si>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</si>
  <si>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</si>
  <si>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</si>
  <si>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</si>
  <si>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</si>
  <si>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</si>
  <si>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</si>
  <si>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</si>
  <si>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</si>
  <si>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</si>
  <si>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</si>
  <si>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</si>
  <si>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</si>
  <si>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</si>
  <si>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</si>
  <si>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</si>
  <si>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</si>
  <si>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</si>
  <si>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</si>
  <si>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</si>
  <si>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</si>
  <si>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</si>
  <si>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</si>
  <si>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</si>
  <si>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</si>
  <si>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</si>
  <si>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t>___________________________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</si>
  <si>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</si>
  <si>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</si>
  <si>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</si>
  <si>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</si>
  <si>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</si>
  <si>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</si>
  <si>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</si>
  <si>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</si>
  <si>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</si>
  <si>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</si>
  <si>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</si>
  <si>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</si>
  <si>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</si>
  <si>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</si>
  <si>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</si>
  <si>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</si>
  <si>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</si>
  <si>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</si>
  <si>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</si>
  <si>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</si>
  <si>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</si>
  <si>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</si>
  <si>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</si>
  <si>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</si>
  <si>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</si>
  <si>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</si>
  <si>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</si>
  <si>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</si>
  <si>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</si>
  <si>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</si>
  <si>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</si>
  <si>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</si>
  <si>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</si>
  <si>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</si>
  <si>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</si>
  <si>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</si>
  <si>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</si>
  <si>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</si>
  <si>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</si>
  <si>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</si>
  <si>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</si>
  <si>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</si>
  <si>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</si>
  <si>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</si>
  <si>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</si>
  <si>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</si>
  <si>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</si>
  <si>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</si>
  <si>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</si>
  <si>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</si>
  <si>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</si>
  <si>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</si>
  <si>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</si>
  <si>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</si>
  <si>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</si>
  <si>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</si>
  <si>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</si>
  <si>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</si>
  <si>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</si>
  <si>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</si>
  <si>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</si>
  <si>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</si>
  <si>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</si>
  <si>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</si>
  <si>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</si>
  <si>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</si>
  <si>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</si>
  <si>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</si>
  <si>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</si>
  <si>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</si>
  <si>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</si>
  <si>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_____________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</si>
  <si>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</si>
  <si>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</si>
  <si>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</si>
  <si>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</si>
  <si>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</si>
  <si>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</si>
  <si>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</si>
  <si>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</si>
  <si>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</si>
  <si>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</si>
  <si>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</si>
  <si>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</si>
  <si>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</si>
  <si>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</si>
  <si>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</si>
  <si>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</si>
  <si>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</si>
  <si>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</si>
  <si>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</si>
  <si>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</si>
  <si>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(розшифрувати)ВЗ</t>
    </r>
  </si>
  <si>
    <t>ПРО ВИКОНАННЯ ФІНАНСОВОГО ПЛАНУ КП "Аптека №113"</t>
  </si>
  <si>
    <t>Підприємство    Комунальне підприємство "Аптека №113"</t>
  </si>
  <si>
    <t>47.73</t>
  </si>
  <si>
    <t>комунальна</t>
  </si>
  <si>
    <t>б-р Олександрійський, 137</t>
  </si>
  <si>
    <t>6-24-31</t>
  </si>
  <si>
    <t>-</t>
  </si>
  <si>
    <t>Комунальне підприємство "Аптека №113"</t>
  </si>
  <si>
    <t>відкоригувати залишки нерозподіленого прибутку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</si>
  <si>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ФСС</t>
    </r>
  </si>
  <si>
    <t>орендоване приміщення</t>
  </si>
  <si>
    <t>б-р. Олександрійський,137</t>
  </si>
  <si>
    <t>Витрати (дохід) з податку на прибуток аванс</t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</si>
  <si>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(розшифрувати)зем.под</t>
    </r>
  </si>
  <si>
    <r>
      <t xml:space="preserve">Податок на прибуток підприємств </t>
    </r>
    <r>
      <rPr>
        <u/>
        <sz val="14"/>
        <rFont val="Times New Roman"/>
        <family val="1"/>
        <charset val="204"/>
      </rPr>
      <t>аванс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</si>
  <si>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</si>
  <si>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Роздібна торгівля фармацевтичними товарами в спеціалізованих магазинах</t>
  </si>
  <si>
    <t>2018рік</t>
  </si>
  <si>
    <t>факт2rd</t>
  </si>
  <si>
    <t>у тому числі:   поворотна фіндопомога</t>
  </si>
  <si>
    <t xml:space="preserve">до фінансового звіту за ____1 півр 2021 року_________________ </t>
  </si>
  <si>
    <t>усього на рік</t>
  </si>
  <si>
    <t>Факт звітного періоду 3 кв2022</t>
  </si>
  <si>
    <t>План звітного періоду 3 кв2022</t>
  </si>
  <si>
    <t>Звітний період 3 кв. 2023 р.)</t>
  </si>
  <si>
    <t>поточний рік (9 міс 2023)</t>
  </si>
  <si>
    <t>минулий рік ( 9 міс.2022)</t>
  </si>
  <si>
    <t>Звітний період 3кв 2023</t>
  </si>
  <si>
    <t>минулий рік ( 9 міс2022)</t>
  </si>
  <si>
    <t>Звітний період  3кв 2023</t>
  </si>
  <si>
    <t>Звітний період 3кв2023</t>
  </si>
  <si>
    <t>поточний рік (9 міс2023)</t>
  </si>
  <si>
    <t>минулий рік ( 9 міс 2022)</t>
  </si>
  <si>
    <t>Звітний період 3 кв 2023</t>
  </si>
  <si>
    <t xml:space="preserve">План минулого 3 кв 2022 року </t>
  </si>
  <si>
    <t>Факт минулого 3 кв 2022 р</t>
  </si>
  <si>
    <r>
      <t>Інформація щодо діяльності підприємства упродовж 20__-20_23__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</si>
  <si>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r>
      <t xml:space="preserve">станом на 01 ______10______________ 20_23__ р.     </t>
    </r>
    <r>
      <rPr>
        <sz val="8"/>
        <rFont val="Arial"/>
        <family val="2"/>
        <charset val="204"/>
      </rPr>
      <t>(складається на останню звітну дату)</t>
    </r>
  </si>
  <si>
    <t>Балансова вартість
(тис.грн.) 
на 01._10_.20_23__ р.</t>
  </si>
  <si>
    <t>за ___9 міс 2023 року___________________________________</t>
  </si>
  <si>
    <t>Кислюк Оксана Дмитрівна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</si>
</sst>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&quot;$&quot;* #,##0.00_-;\-&quot;$&quot;* #,##0.00_-;_-&quot;$&quot;* &quot;-&quot;??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_-* #,##0.00_₴_-;\-* #,##0.00_₴_-;_-* &quot;-&quot;??_₴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78" formatCode="dd\.mm\.yyyy;@"/>
    <numFmt numFmtId="179" formatCode="_(* #,##0_);_(* \(#,##0\);_(* &quot;-&quot;??_);_(@_)"/>
    <numFmt numFmtId="180" formatCode="_(* #,##0.0_);_(* \(#,##0.0\);_(* &quot;-&quot;??_);_(@_)"/>
    <numFmt numFmtId="181" formatCode="_(* #,##0.00_);_(* \(#,##0.00\);_(* &quot;-&quot;_);_(@_)"/>
    <numFmt numFmtId="182" formatCode="_(* #,##0.0_);_(* \(#,##0.0\);_(* &quot;-&quot;_);_(@_)"/>
  </numFmts>
  <fonts count="10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name val="Arial Cyr"/>
    </font>
    <font>
      <sz val="11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6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2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3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95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4" fontId="65" fillId="0" borderId="0" applyFont="0" applyFill="0" applyBorder="0" applyAlignment="0" applyProtection="0"/>
    <xf numFmtId="175" fontId="6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7" fontId="67" fillId="22" borderId="12" applyFill="0" applyBorder="0">
      <alignment horizontal="center" vertical="center" wrapText="1"/>
      <protection locked="0"/>
    </xf>
    <xf numFmtId="172" fontId="68" fillId="0" borderId="0">
      <alignment wrapText="1"/>
    </xf>
    <xf numFmtId="172" fontId="35" fillId="0" borderId="0">
      <alignment wrapText="1"/>
    </xf>
    <xf numFmtId="164" fontId="12" fillId="0" borderId="0" applyFont="0" applyFill="0" applyBorder="0" applyAlignment="0" applyProtection="0"/>
  </cellStyleXfs>
  <cellXfs count="701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3" fontId="5" fillId="0" borderId="3" xfId="0" quotePrefix="1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quotePrefix="1" applyNumberFormat="1" applyFont="1" applyBorder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left" vertical="center" wrapText="1"/>
    </xf>
    <xf numFmtId="171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1" fontId="5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4" fontId="5" fillId="0" borderId="3" xfId="0" applyNumberFormat="1" applyFont="1" applyBorder="1" applyAlignment="1">
      <alignment horizontal="center" vertical="center" wrapText="1"/>
    </xf>
    <xf numFmtId="180" fontId="5" fillId="0" borderId="3" xfId="0" applyNumberFormat="1" applyFont="1" applyBorder="1" applyAlignment="1">
      <alignment horizontal="center" vertical="center" wrapText="1"/>
    </xf>
    <xf numFmtId="174" fontId="5" fillId="29" borderId="3" xfId="0" applyNumberFormat="1" applyFont="1" applyFill="1" applyBorder="1" applyAlignment="1">
      <alignment horizontal="center" vertical="center" wrapText="1"/>
    </xf>
    <xf numFmtId="171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1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3" xfId="0" applyFont="1" applyBorder="1" applyAlignment="1">
      <alignment horizontal="center"/>
    </xf>
    <xf numFmtId="0" fontId="70" fillId="0" borderId="3" xfId="0" quotePrefix="1" applyFont="1" applyBorder="1" applyAlignment="1">
      <alignment horizontal="center"/>
    </xf>
    <xf numFmtId="0" fontId="71" fillId="0" borderId="3" xfId="0" quotePrefix="1" applyFont="1" applyBorder="1" applyAlignment="1">
      <alignment horizontal="center"/>
    </xf>
    <xf numFmtId="0" fontId="70" fillId="0" borderId="0" xfId="0" applyFont="1" applyAlignment="1">
      <alignment horizontal="left" vertical="justify" wrapText="1"/>
    </xf>
    <xf numFmtId="0" fontId="9" fillId="0" borderId="3" xfId="0" applyFont="1" applyBorder="1" applyAlignment="1">
      <alignment horizontal="left" vertical="center" wrapText="1"/>
    </xf>
    <xf numFmtId="174" fontId="9" fillId="0" borderId="3" xfId="0" applyNumberFormat="1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71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9" fontId="9" fillId="0" borderId="3" xfId="0" applyNumberFormat="1" applyFont="1" applyBorder="1" applyAlignment="1">
      <alignment horizontal="center" vertical="center" wrapText="1"/>
    </xf>
    <xf numFmtId="179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1" fontId="9" fillId="29" borderId="3" xfId="0" applyNumberFormat="1" applyFont="1" applyFill="1" applyBorder="1" applyAlignment="1">
      <alignment horizontal="center" vertical="center" wrapText="1"/>
    </xf>
    <xf numFmtId="171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70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9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1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4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0" fontId="76" fillId="0" borderId="3" xfId="245" applyFont="1" applyBorder="1" applyAlignment="1">
      <alignment horizontal="left" vertical="center" wrapText="1"/>
    </xf>
    <xf numFmtId="174" fontId="76" fillId="0" borderId="3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left" vertical="center" wrapText="1"/>
    </xf>
    <xf numFmtId="0" fontId="12" fillId="0" borderId="0" xfId="285"/>
    <xf numFmtId="0" fontId="12" fillId="0" borderId="0" xfId="285" applyAlignment="1">
      <alignment vertical="center" wrapText="1"/>
    </xf>
    <xf numFmtId="0" fontId="12" fillId="0" borderId="0" xfId="285" applyProtection="1">
      <protection locked="0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vertical="top" wrapText="1"/>
    </xf>
    <xf numFmtId="0" fontId="12" fillId="0" borderId="0" xfId="285" applyAlignment="1">
      <alignment horizontal="right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Alignment="1" applyProtection="1">
      <alignment horizontal="center" vertical="center" wrapText="1"/>
      <protection locked="0"/>
    </xf>
    <xf numFmtId="0" fontId="12" fillId="0" borderId="3" xfId="285" applyBorder="1" applyAlignment="1">
      <alignment vertical="center" wrapText="1"/>
    </xf>
    <xf numFmtId="0" fontId="12" fillId="0" borderId="0" xfId="285" applyAlignment="1" applyProtection="1">
      <alignment horizontal="center" vertical="center"/>
      <protection locked="0"/>
    </xf>
    <xf numFmtId="0" fontId="77" fillId="0" borderId="0" xfId="285" applyFont="1" applyAlignment="1">
      <alignment vertical="center" wrapText="1"/>
    </xf>
    <xf numFmtId="49" fontId="70" fillId="0" borderId="19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left" vertical="center" wrapText="1"/>
    </xf>
    <xf numFmtId="0" fontId="89" fillId="0" borderId="15" xfId="0" applyFont="1" applyBorder="1" applyAlignment="1">
      <alignment vertical="center"/>
    </xf>
    <xf numFmtId="0" fontId="89" fillId="0" borderId="3" xfId="0" applyFont="1" applyBorder="1" applyAlignment="1">
      <alignment horizontal="left" vertical="center"/>
    </xf>
    <xf numFmtId="174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Font="1" applyBorder="1" applyAlignment="1">
      <alignment horizontal="left" wrapText="1"/>
    </xf>
    <xf numFmtId="174" fontId="4" fillId="0" borderId="3" xfId="0" applyNumberFormat="1" applyFont="1" applyBorder="1" applyAlignment="1">
      <alignment horizontal="center" vertical="center" wrapText="1"/>
    </xf>
    <xf numFmtId="49" fontId="6" fillId="0" borderId="3" xfId="0" quotePrefix="1" applyNumberFormat="1" applyFont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Border="1" applyAlignment="1">
      <alignment horizontal="center" vertical="center"/>
    </xf>
    <xf numFmtId="0" fontId="75" fillId="0" borderId="3" xfId="245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49" fontId="70" fillId="0" borderId="20" xfId="0" applyNumberFormat="1" applyFont="1" applyBorder="1" applyAlignment="1">
      <alignment horizontal="center" vertical="center"/>
    </xf>
    <xf numFmtId="49" fontId="70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 wrapText="1"/>
    </xf>
    <xf numFmtId="49" fontId="70" fillId="0" borderId="0" xfId="0" applyNumberFormat="1" applyFont="1" applyAlignment="1">
      <alignment horizontal="center" vertical="center"/>
    </xf>
    <xf numFmtId="49" fontId="87" fillId="0" borderId="3" xfId="0" applyNumberFormat="1" applyFont="1" applyBorder="1" applyAlignment="1">
      <alignment horizontal="center" vertical="center"/>
    </xf>
    <xf numFmtId="0" fontId="4" fillId="30" borderId="21" xfId="0" applyFont="1" applyFill="1" applyBorder="1" applyAlignment="1">
      <alignment horizontal="left" vertical="center" wrapText="1"/>
    </xf>
    <xf numFmtId="49" fontId="71" fillId="30" borderId="21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49" fontId="88" fillId="0" borderId="21" xfId="0" applyNumberFormat="1" applyFont="1" applyBorder="1" applyAlignment="1">
      <alignment horizontal="center" vertical="center"/>
    </xf>
    <xf numFmtId="49" fontId="88" fillId="0" borderId="19" xfId="0" applyNumberFormat="1" applyFont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87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wrapText="1"/>
    </xf>
    <xf numFmtId="0" fontId="80" fillId="0" borderId="3" xfId="0" applyFont="1" applyBorder="1" applyAlignment="1">
      <alignment wrapText="1"/>
    </xf>
    <xf numFmtId="0" fontId="81" fillId="0" borderId="3" xfId="0" applyFont="1" applyBorder="1" applyAlignment="1">
      <alignment wrapText="1"/>
    </xf>
    <xf numFmtId="0" fontId="49" fillId="0" borderId="3" xfId="285" applyFont="1" applyBorder="1" applyAlignment="1">
      <alignment horizontal="center" vertical="center" wrapText="1"/>
    </xf>
    <xf numFmtId="0" fontId="49" fillId="0" borderId="3" xfId="285" applyFont="1" applyBorder="1" applyAlignment="1">
      <alignment vertical="center" wrapText="1"/>
    </xf>
    <xf numFmtId="0" fontId="82" fillId="0" borderId="3" xfId="285" applyFont="1" applyBorder="1" applyAlignment="1">
      <alignment vertical="center" wrapText="1"/>
    </xf>
    <xf numFmtId="0" fontId="12" fillId="0" borderId="3" xfId="285" applyBorder="1" applyAlignment="1">
      <alignment horizontal="left" vertical="center" wrapText="1"/>
    </xf>
    <xf numFmtId="2" fontId="12" fillId="0" borderId="3" xfId="285" applyNumberFormat="1" applyBorder="1" applyAlignment="1" applyProtection="1">
      <alignment horizontal="right" vertical="center" wrapText="1"/>
      <protection locked="0"/>
    </xf>
    <xf numFmtId="0" fontId="12" fillId="0" borderId="3" xfId="285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Border="1" applyAlignment="1" applyProtection="1">
      <alignment horizontal="right" vertical="center" wrapText="1"/>
      <protection locked="0"/>
    </xf>
    <xf numFmtId="0" fontId="49" fillId="0" borderId="3" xfId="285" applyFont="1" applyBorder="1" applyAlignment="1" applyProtection="1">
      <alignment horizontal="right" vertical="center" wrapText="1"/>
      <protection locked="0"/>
    </xf>
    <xf numFmtId="0" fontId="49" fillId="0" borderId="0" xfId="285" applyFont="1" applyAlignment="1">
      <alignment horizontal="left"/>
    </xf>
    <xf numFmtId="0" fontId="49" fillId="0" borderId="0" xfId="285" applyFont="1" applyAlignment="1">
      <alignment horizontal="center"/>
    </xf>
    <xf numFmtId="0" fontId="12" fillId="0" borderId="0" xfId="285" applyAlignment="1">
      <alignment horizontal="center"/>
    </xf>
    <xf numFmtId="0" fontId="85" fillId="0" borderId="0" xfId="0" applyFont="1" applyAlignment="1">
      <alignment horizontal="justify"/>
    </xf>
    <xf numFmtId="0" fontId="86" fillId="0" borderId="3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0" xfId="285" applyFont="1" applyProtection="1"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2" fontId="92" fillId="29" borderId="3" xfId="292" applyNumberFormat="1" applyFont="1" applyFill="1" applyBorder="1" applyAlignment="1">
      <alignment horizontal="center" vertical="center" wrapText="1"/>
    </xf>
    <xf numFmtId="2" fontId="6" fillId="29" borderId="3" xfId="0" applyNumberFormat="1" applyFont="1" applyFill="1" applyBorder="1" applyAlignment="1">
      <alignment horizontal="center" vertical="center" wrapText="1"/>
    </xf>
    <xf numFmtId="2" fontId="93" fillId="29" borderId="3" xfId="292" applyNumberFormat="1" applyFont="1" applyFill="1" applyBorder="1" applyAlignment="1">
      <alignment horizontal="center" vertical="center" wrapText="1"/>
    </xf>
    <xf numFmtId="2" fontId="94" fillId="29" borderId="3" xfId="292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2" fontId="9" fillId="29" borderId="3" xfId="0" applyNumberFormat="1" applyFont="1" applyFill="1" applyBorder="1" applyAlignment="1">
      <alignment horizontal="center" vertical="center" wrapText="1"/>
    </xf>
    <xf numFmtId="2" fontId="87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0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2" fontId="70" fillId="0" borderId="3" xfId="0" applyNumberFormat="1" applyFont="1" applyBorder="1" applyAlignment="1">
      <alignment horizontal="center" vertical="center" wrapText="1"/>
    </xf>
    <xf numFmtId="2" fontId="70" fillId="0" borderId="3" xfId="0" applyNumberFormat="1" applyFont="1" applyBorder="1" applyAlignment="1">
      <alignment horizontal="center" vertical="center" wrapText="1" shrinkToFi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4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80" fontId="5" fillId="0" borderId="0" xfId="0" applyNumberFormat="1" applyFont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29" borderId="3" xfId="0" applyNumberFormat="1" applyFont="1" applyFill="1" applyBorder="1" applyAlignment="1">
      <alignment horizontal="center" vertical="center" wrapText="1"/>
    </xf>
    <xf numFmtId="180" fontId="9" fillId="0" borderId="3" xfId="0" applyNumberFormat="1" applyFont="1" applyBorder="1" applyAlignment="1">
      <alignment horizontal="center" vertical="center" wrapText="1"/>
    </xf>
    <xf numFmtId="180" fontId="6" fillId="29" borderId="3" xfId="0" applyNumberFormat="1" applyFont="1" applyFill="1" applyBorder="1" applyAlignment="1">
      <alignment horizontal="center" vertical="center" wrapText="1"/>
    </xf>
    <xf numFmtId="180" fontId="76" fillId="0" borderId="3" xfId="0" applyNumberFormat="1" applyFont="1" applyBorder="1" applyAlignment="1">
      <alignment horizontal="center" vertical="center" wrapText="1"/>
    </xf>
    <xf numFmtId="180" fontId="5" fillId="29" borderId="3" xfId="0" applyNumberFormat="1" applyFont="1" applyFill="1" applyBorder="1" applyAlignment="1">
      <alignment horizontal="center" vertical="center" wrapText="1"/>
    </xf>
    <xf numFmtId="180" fontId="5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center" wrapText="1"/>
    </xf>
    <xf numFmtId="180" fontId="11" fillId="0" borderId="0" xfId="0" applyNumberFormat="1" applyFont="1" applyAlignment="1">
      <alignment horizontal="center" vertical="justify"/>
    </xf>
    <xf numFmtId="180" fontId="70" fillId="0" borderId="0" xfId="0" applyNumberFormat="1" applyFont="1" applyAlignment="1">
      <alignment horizontal="center" vertical="justify"/>
    </xf>
    <xf numFmtId="179" fontId="11" fillId="0" borderId="3" xfId="0" applyNumberFormat="1" applyFont="1" applyBorder="1" applyAlignment="1">
      <alignment horizontal="center" vertical="center"/>
    </xf>
    <xf numFmtId="179" fontId="11" fillId="0" borderId="3" xfId="0" applyNumberFormat="1" applyFont="1" applyBorder="1" applyAlignment="1">
      <alignment horizontal="center" vertical="center" wrapText="1"/>
    </xf>
    <xf numFmtId="2" fontId="11" fillId="0" borderId="0" xfId="0" applyNumberFormat="1" applyFont="1"/>
    <xf numFmtId="2" fontId="5" fillId="0" borderId="3" xfId="237" applyNumberFormat="1" applyFont="1" applyBorder="1" applyAlignment="1">
      <alignment horizontal="center" vertical="center"/>
    </xf>
    <xf numFmtId="2" fontId="5" fillId="0" borderId="3" xfId="237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2" fontId="11" fillId="0" borderId="0" xfId="0" applyNumberFormat="1" applyFont="1" applyAlignment="1">
      <alignment horizontal="center" vertical="justify"/>
    </xf>
    <xf numFmtId="1" fontId="70" fillId="0" borderId="3" xfId="237" applyNumberFormat="1" applyFont="1" applyBorder="1" applyAlignment="1">
      <alignment horizontal="center" vertical="center"/>
    </xf>
    <xf numFmtId="181" fontId="5" fillId="29" borderId="3" xfId="0" applyNumberFormat="1" applyFont="1" applyFill="1" applyBorder="1" applyAlignment="1">
      <alignment horizontal="center" vertical="center" wrapText="1"/>
    </xf>
    <xf numFmtId="180" fontId="69" fillId="32" borderId="3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wrapText="1"/>
    </xf>
    <xf numFmtId="1" fontId="5" fillId="32" borderId="3" xfId="0" applyNumberFormat="1" applyFont="1" applyFill="1" applyBorder="1" applyAlignment="1">
      <alignment horizontal="center" wrapText="1"/>
    </xf>
    <xf numFmtId="170" fontId="5" fillId="32" borderId="3" xfId="0" applyNumberFormat="1" applyFont="1" applyFill="1" applyBorder="1" applyAlignment="1">
      <alignment horizontal="center" wrapText="1"/>
    </xf>
    <xf numFmtId="0" fontId="74" fillId="32" borderId="3" xfId="0" applyFont="1" applyFill="1" applyBorder="1" applyAlignment="1">
      <alignment horizontal="center" wrapText="1"/>
    </xf>
    <xf numFmtId="2" fontId="11" fillId="32" borderId="3" xfId="0" applyNumberFormat="1" applyFont="1" applyFill="1" applyBorder="1"/>
    <xf numFmtId="171" fontId="5" fillId="32" borderId="3" xfId="237" applyNumberFormat="1" applyFont="1" applyFill="1" applyBorder="1" applyAlignment="1">
      <alignment horizontal="center" vertical="center" wrapText="1"/>
    </xf>
    <xf numFmtId="180" fontId="5" fillId="0" borderId="13" xfId="0" applyNumberFormat="1" applyFont="1" applyBorder="1" applyAlignment="1">
      <alignment horizontal="center" vertical="center" wrapText="1"/>
    </xf>
    <xf numFmtId="174" fontId="5" fillId="32" borderId="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2" fontId="5" fillId="0" borderId="0" xfId="0" quotePrefix="1" applyNumberFormat="1" applyFont="1" applyAlignment="1">
      <alignment wrapText="1"/>
    </xf>
    <xf numFmtId="2" fontId="11" fillId="0" borderId="0" xfId="0" applyNumberFormat="1" applyFont="1" applyAlignment="1">
      <alignment vertical="justify"/>
    </xf>
    <xf numFmtId="0" fontId="5" fillId="32" borderId="0" xfId="0" applyFont="1" applyFill="1" applyAlignment="1">
      <alignment vertical="center"/>
    </xf>
    <xf numFmtId="0" fontId="4" fillId="32" borderId="0" xfId="0" applyFont="1" applyFill="1" applyAlignment="1">
      <alignment horizontal="center" vertical="center"/>
    </xf>
    <xf numFmtId="0" fontId="5" fillId="32" borderId="0" xfId="0" applyFont="1" applyFill="1" applyAlignment="1">
      <alignment horizontal="left" vertical="center"/>
    </xf>
    <xf numFmtId="0" fontId="5" fillId="32" borderId="13" xfId="0" applyFont="1" applyFill="1" applyBorder="1" applyAlignment="1">
      <alignment horizontal="center" vertical="center" wrapText="1"/>
    </xf>
    <xf numFmtId="0" fontId="70" fillId="32" borderId="3" xfId="0" applyFont="1" applyFill="1" applyBorder="1" applyAlignment="1">
      <alignment horizontal="center" vertical="center"/>
    </xf>
    <xf numFmtId="174" fontId="4" fillId="32" borderId="3" xfId="0" applyNumberFormat="1" applyFont="1" applyFill="1" applyBorder="1" applyAlignment="1">
      <alignment horizontal="center" vertical="center" wrapText="1"/>
    </xf>
    <xf numFmtId="0" fontId="5" fillId="32" borderId="0" xfId="0" applyFont="1" applyFill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181" fontId="5" fillId="32" borderId="3" xfId="0" applyNumberFormat="1" applyFont="1" applyFill="1" applyBorder="1" applyAlignment="1">
      <alignment horizontal="center" vertical="center" wrapText="1"/>
    </xf>
    <xf numFmtId="3" fontId="5" fillId="32" borderId="16" xfId="0" applyNumberFormat="1" applyFont="1" applyFill="1" applyBorder="1" applyAlignment="1">
      <alignment horizontal="center" vertical="center" wrapText="1"/>
    </xf>
    <xf numFmtId="171" fontId="5" fillId="32" borderId="0" xfId="0" quotePrefix="1" applyNumberFormat="1" applyFont="1" applyFill="1" applyAlignment="1">
      <alignment wrapText="1"/>
    </xf>
    <xf numFmtId="0" fontId="70" fillId="32" borderId="0" xfId="0" applyFont="1" applyFill="1" applyAlignment="1">
      <alignment vertical="justify"/>
    </xf>
    <xf numFmtId="0" fontId="0" fillId="32" borderId="0" xfId="0" applyFill="1"/>
    <xf numFmtId="174" fontId="9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1" fontId="5" fillId="0" borderId="3" xfId="0" applyNumberFormat="1" applyFont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171" fontId="5" fillId="33" borderId="3" xfId="0" applyNumberFormat="1" applyFont="1" applyFill="1" applyBorder="1" applyAlignment="1">
      <alignment horizontal="center" vertical="center" wrapText="1"/>
    </xf>
    <xf numFmtId="171" fontId="76" fillId="0" borderId="3" xfId="0" applyNumberFormat="1" applyFont="1" applyBorder="1" applyAlignment="1">
      <alignment horizontal="center" vertical="center" wrapText="1"/>
    </xf>
    <xf numFmtId="171" fontId="96" fillId="34" borderId="3" xfId="0" applyNumberFormat="1" applyFont="1" applyFill="1" applyBorder="1" applyAlignment="1">
      <alignment horizontal="center" vertical="center" wrapText="1"/>
    </xf>
    <xf numFmtId="171" fontId="96" fillId="29" borderId="3" xfId="0" applyNumberFormat="1" applyFont="1" applyFill="1" applyBorder="1" applyAlignment="1">
      <alignment horizontal="center" vertical="center" wrapText="1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horizontal="left" vertical="center" wrapText="1" shrinkToFit="1"/>
    </xf>
    <xf numFmtId="49" fontId="5" fillId="33" borderId="0" xfId="0" applyNumberFormat="1" applyFont="1" applyFill="1" applyAlignment="1">
      <alignment horizontal="center" vertical="center" wrapText="1"/>
    </xf>
    <xf numFmtId="171" fontId="5" fillId="33" borderId="0" xfId="0" applyNumberFormat="1" applyFont="1" applyFill="1" applyAlignment="1">
      <alignment vertical="center"/>
    </xf>
    <xf numFmtId="0" fontId="7" fillId="32" borderId="0" xfId="0" applyFont="1" applyFill="1" applyAlignment="1">
      <alignment horizontal="center" vertical="center"/>
    </xf>
    <xf numFmtId="0" fontId="4" fillId="32" borderId="0" xfId="0" applyFont="1" applyFill="1" applyAlignment="1">
      <alignment vertical="center"/>
    </xf>
    <xf numFmtId="0" fontId="5" fillId="32" borderId="0" xfId="0" applyFont="1" applyFill="1" applyAlignment="1">
      <alignment horizontal="left" vertical="center" wrapText="1"/>
    </xf>
    <xf numFmtId="0" fontId="5" fillId="32" borderId="0" xfId="0" applyFont="1" applyFill="1" applyAlignment="1">
      <alignment horizontal="left" vertical="center" wrapText="1" shrinkToFit="1"/>
    </xf>
    <xf numFmtId="49" fontId="5" fillId="32" borderId="0" xfId="0" applyNumberFormat="1" applyFont="1" applyFill="1" applyAlignment="1">
      <alignment horizontal="center" vertical="center" wrapText="1"/>
    </xf>
    <xf numFmtId="1" fontId="5" fillId="32" borderId="0" xfId="0" applyNumberFormat="1" applyFont="1" applyFill="1" applyAlignment="1">
      <alignment horizontal="center" vertical="center"/>
    </xf>
    <xf numFmtId="0" fontId="8" fillId="32" borderId="0" xfId="0" applyFont="1" applyFill="1" applyAlignment="1">
      <alignment vertical="center"/>
    </xf>
    <xf numFmtId="171" fontId="5" fillId="32" borderId="0" xfId="0" applyNumberFormat="1" applyFont="1" applyFill="1" applyAlignment="1">
      <alignment vertical="center"/>
    </xf>
    <xf numFmtId="2" fontId="4" fillId="32" borderId="0" xfId="0" applyNumberFormat="1" applyFont="1" applyFill="1" applyAlignment="1">
      <alignment vertical="center"/>
    </xf>
    <xf numFmtId="2" fontId="5" fillId="32" borderId="0" xfId="0" applyNumberFormat="1" applyFont="1" applyFill="1" applyAlignment="1">
      <alignment vertical="center"/>
    </xf>
    <xf numFmtId="0" fontId="5" fillId="32" borderId="3" xfId="0" applyFont="1" applyFill="1" applyBorder="1" applyAlignment="1">
      <alignment horizontal="center" vertical="center" wrapText="1"/>
    </xf>
    <xf numFmtId="0" fontId="9" fillId="32" borderId="0" xfId="0" applyFont="1" applyFill="1" applyAlignment="1">
      <alignment vertical="center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22" xfId="0" applyNumberFormat="1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/>
    </xf>
    <xf numFmtId="180" fontId="5" fillId="32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>
      <alignment horizontal="center" vertical="center"/>
    </xf>
    <xf numFmtId="0" fontId="5" fillId="32" borderId="0" xfId="0" applyFont="1" applyFill="1" applyAlignment="1">
      <alignment horizontal="right" vertical="center"/>
    </xf>
    <xf numFmtId="49" fontId="5" fillId="32" borderId="3" xfId="0" applyNumberFormat="1" applyFont="1" applyFill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/>
    </xf>
    <xf numFmtId="2" fontId="5" fillId="32" borderId="0" xfId="0" applyNumberFormat="1" applyFont="1" applyFill="1" applyAlignment="1">
      <alignment horizontal="center" vertical="center"/>
    </xf>
    <xf numFmtId="0" fontId="4" fillId="32" borderId="0" xfId="0" applyFont="1" applyFill="1" applyAlignment="1">
      <alignment horizontal="right" vertical="center"/>
    </xf>
    <xf numFmtId="3" fontId="5" fillId="32" borderId="0" xfId="0" applyNumberFormat="1" applyFont="1" applyFill="1" applyAlignment="1">
      <alignment horizontal="center" vertical="center" wrapText="1"/>
    </xf>
    <xf numFmtId="0" fontId="0" fillId="0" borderId="3" xfId="0" applyBorder="1"/>
    <xf numFmtId="0" fontId="5" fillId="32" borderId="3" xfId="245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 vertical="center"/>
    </xf>
    <xf numFmtId="0" fontId="100" fillId="0" borderId="13" xfId="0" applyFont="1" applyBorder="1" applyAlignment="1">
      <alignment horizontal="center" vertical="center" wrapText="1"/>
    </xf>
    <xf numFmtId="0" fontId="101" fillId="0" borderId="3" xfId="0" applyFont="1" applyBorder="1" applyAlignment="1">
      <alignment horizontal="center" vertical="center"/>
    </xf>
    <xf numFmtId="174" fontId="100" fillId="29" borderId="3" xfId="0" applyNumberFormat="1" applyFont="1" applyFill="1" applyBorder="1" applyAlignment="1">
      <alignment horizontal="center" vertical="center" wrapText="1"/>
    </xf>
    <xf numFmtId="174" fontId="100" fillId="0" borderId="3" xfId="0" applyNumberFormat="1" applyFont="1" applyBorder="1" applyAlignment="1">
      <alignment horizontal="center" vertical="center" wrapText="1"/>
    </xf>
    <xf numFmtId="171" fontId="100" fillId="0" borderId="0" xfId="0" quotePrefix="1" applyNumberFormat="1" applyFont="1" applyAlignment="1">
      <alignment wrapText="1"/>
    </xf>
    <xf numFmtId="0" fontId="102" fillId="0" borderId="0" xfId="0" applyFont="1" applyAlignment="1">
      <alignment vertical="justify"/>
    </xf>
    <xf numFmtId="0" fontId="102" fillId="0" borderId="0" xfId="0" applyFont="1" applyAlignment="1">
      <alignment horizontal="center" vertical="justify"/>
    </xf>
    <xf numFmtId="49" fontId="5" fillId="32" borderId="0" xfId="0" applyNumberFormat="1" applyFont="1" applyFill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96" fillId="29" borderId="3" xfId="0" applyNumberFormat="1" applyFont="1" applyFill="1" applyBorder="1" applyAlignment="1">
      <alignment horizontal="center" vertical="center" wrapText="1"/>
    </xf>
    <xf numFmtId="1" fontId="96" fillId="0" borderId="3" xfId="0" applyNumberFormat="1" applyFont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" fontId="97" fillId="29" borderId="3" xfId="0" applyNumberFormat="1" applyFont="1" applyFill="1" applyBorder="1" applyAlignment="1">
      <alignment horizontal="center" vertical="center" wrapText="1"/>
    </xf>
    <xf numFmtId="180" fontId="100" fillId="0" borderId="0" xfId="0" applyNumberFormat="1" applyFont="1" applyAlignment="1">
      <alignment horizontal="center" vertical="center" wrapText="1"/>
    </xf>
    <xf numFmtId="180" fontId="100" fillId="0" borderId="13" xfId="0" applyNumberFormat="1" applyFont="1" applyBorder="1" applyAlignment="1">
      <alignment horizontal="center" vertical="center" wrapText="1"/>
    </xf>
    <xf numFmtId="179" fontId="103" fillId="0" borderId="3" xfId="0" applyNumberFormat="1" applyFont="1" applyBorder="1" applyAlignment="1">
      <alignment horizontal="center" vertical="center" wrapText="1"/>
    </xf>
    <xf numFmtId="180" fontId="104" fillId="0" borderId="3" xfId="0" applyNumberFormat="1" applyFont="1" applyBorder="1" applyAlignment="1">
      <alignment horizontal="center" vertical="center" wrapText="1"/>
    </xf>
    <xf numFmtId="180" fontId="104" fillId="29" borderId="3" xfId="0" applyNumberFormat="1" applyFont="1" applyFill="1" applyBorder="1" applyAlignment="1">
      <alignment horizontal="center" vertical="center" wrapText="1"/>
    </xf>
    <xf numFmtId="180" fontId="101" fillId="32" borderId="3" xfId="0" applyNumberFormat="1" applyFont="1" applyFill="1" applyBorder="1" applyAlignment="1">
      <alignment horizontal="center" vertical="center" wrapText="1"/>
    </xf>
    <xf numFmtId="180" fontId="105" fillId="29" borderId="3" xfId="0" applyNumberFormat="1" applyFont="1" applyFill="1" applyBorder="1" applyAlignment="1">
      <alignment horizontal="center" vertical="center" wrapText="1"/>
    </xf>
    <xf numFmtId="180" fontId="100" fillId="0" borderId="3" xfId="0" applyNumberFormat="1" applyFont="1" applyBorder="1" applyAlignment="1">
      <alignment horizontal="center" vertical="center" wrapText="1"/>
    </xf>
    <xf numFmtId="180" fontId="101" fillId="0" borderId="3" xfId="0" applyNumberFormat="1" applyFont="1" applyBorder="1" applyAlignment="1">
      <alignment horizontal="center" vertical="center" wrapText="1"/>
    </xf>
    <xf numFmtId="180" fontId="106" fillId="0" borderId="3" xfId="0" applyNumberFormat="1" applyFont="1" applyBorder="1" applyAlignment="1">
      <alignment horizontal="center" vertical="center" wrapText="1"/>
    </xf>
    <xf numFmtId="180" fontId="100" fillId="29" borderId="3" xfId="0" applyNumberFormat="1" applyFont="1" applyFill="1" applyBorder="1" applyAlignment="1">
      <alignment horizontal="center" vertical="center" wrapText="1"/>
    </xf>
    <xf numFmtId="180" fontId="100" fillId="0" borderId="0" xfId="0" applyNumberFormat="1" applyFont="1" applyAlignment="1">
      <alignment horizontal="center" vertical="center"/>
    </xf>
    <xf numFmtId="180" fontId="100" fillId="0" borderId="0" xfId="0" quotePrefix="1" applyNumberFormat="1" applyFont="1" applyAlignment="1">
      <alignment wrapText="1"/>
    </xf>
    <xf numFmtId="180" fontId="103" fillId="0" borderId="0" xfId="0" applyNumberFormat="1" applyFont="1" applyAlignment="1">
      <alignment vertical="justify"/>
    </xf>
    <xf numFmtId="180" fontId="102" fillId="0" borderId="0" xfId="0" applyNumberFormat="1" applyFont="1" applyAlignment="1">
      <alignment horizontal="center" vertical="justify"/>
    </xf>
    <xf numFmtId="0" fontId="102" fillId="0" borderId="3" xfId="245" applyFont="1" applyBorder="1" applyAlignment="1">
      <alignment horizontal="center" vertical="center"/>
    </xf>
    <xf numFmtId="171" fontId="100" fillId="33" borderId="3" xfId="0" applyNumberFormat="1" applyFont="1" applyFill="1" applyBorder="1" applyAlignment="1">
      <alignment horizontal="center" vertical="center" wrapText="1"/>
    </xf>
    <xf numFmtId="171" fontId="106" fillId="0" borderId="3" xfId="0" applyNumberFormat="1" applyFont="1" applyBorder="1" applyAlignment="1">
      <alignment horizontal="center" vertical="center" wrapText="1"/>
    </xf>
    <xf numFmtId="171" fontId="100" fillId="0" borderId="3" xfId="0" applyNumberFormat="1" applyFont="1" applyBorder="1" applyAlignment="1">
      <alignment horizontal="center" vertical="center" wrapText="1"/>
    </xf>
    <xf numFmtId="171" fontId="100" fillId="29" borderId="3" xfId="0" applyNumberFormat="1" applyFont="1" applyFill="1" applyBorder="1" applyAlignment="1">
      <alignment horizontal="center" vertical="center" wrapText="1"/>
    </xf>
    <xf numFmtId="174" fontId="106" fillId="0" borderId="3" xfId="0" applyNumberFormat="1" applyFont="1" applyBorder="1" applyAlignment="1">
      <alignment horizontal="center" vertical="center" wrapText="1"/>
    </xf>
    <xf numFmtId="1" fontId="100" fillId="0" borderId="3" xfId="0" applyNumberFormat="1" applyFont="1" applyBorder="1" applyAlignment="1">
      <alignment horizontal="right" vertical="center" wrapText="1"/>
    </xf>
    <xf numFmtId="0" fontId="100" fillId="0" borderId="0" xfId="245" applyFont="1" applyAlignment="1">
      <alignment horizontal="center" vertical="center"/>
    </xf>
    <xf numFmtId="0" fontId="103" fillId="0" borderId="0" xfId="0" applyFont="1" applyAlignment="1">
      <alignment vertical="justify"/>
    </xf>
    <xf numFmtId="0" fontId="100" fillId="0" borderId="0" xfId="0" applyFont="1" applyAlignment="1">
      <alignment horizontal="right" vertical="center"/>
    </xf>
    <xf numFmtId="0" fontId="102" fillId="0" borderId="3" xfId="0" applyFont="1" applyBorder="1" applyAlignment="1">
      <alignment horizontal="center" vertical="center" wrapText="1"/>
    </xf>
    <xf numFmtId="174" fontId="104" fillId="29" borderId="3" xfId="0" applyNumberFormat="1" applyFont="1" applyFill="1" applyBorder="1" applyAlignment="1">
      <alignment horizontal="center" vertical="center" wrapText="1"/>
    </xf>
    <xf numFmtId="174" fontId="100" fillId="32" borderId="3" xfId="0" applyNumberFormat="1" applyFont="1" applyFill="1" applyBorder="1" applyAlignment="1">
      <alignment horizontal="center" vertical="center" wrapText="1"/>
    </xf>
    <xf numFmtId="174" fontId="101" fillId="0" borderId="3" xfId="0" applyNumberFormat="1" applyFont="1" applyBorder="1" applyAlignment="1">
      <alignment horizontal="center" vertical="center" wrapText="1"/>
    </xf>
    <xf numFmtId="3" fontId="100" fillId="0" borderId="3" xfId="0" quotePrefix="1" applyNumberFormat="1" applyFont="1" applyBorder="1" applyAlignment="1">
      <alignment horizontal="center" vertical="center" wrapText="1"/>
    </xf>
    <xf numFmtId="3" fontId="100" fillId="29" borderId="3" xfId="0" applyNumberFormat="1" applyFont="1" applyFill="1" applyBorder="1" applyAlignment="1">
      <alignment horizontal="center" vertical="center" wrapText="1"/>
    </xf>
    <xf numFmtId="3" fontId="100" fillId="0" borderId="3" xfId="0" applyNumberFormat="1" applyFont="1" applyBorder="1" applyAlignment="1">
      <alignment horizontal="center" vertical="center" wrapText="1"/>
    </xf>
    <xf numFmtId="1" fontId="100" fillId="29" borderId="3" xfId="0" applyNumberFormat="1" applyFont="1" applyFill="1" applyBorder="1" applyAlignment="1">
      <alignment horizontal="center" vertical="center" wrapText="1"/>
    </xf>
    <xf numFmtId="1" fontId="100" fillId="0" borderId="3" xfId="0" applyNumberFormat="1" applyFont="1" applyBorder="1" applyAlignment="1">
      <alignment horizontal="center" vertical="center" wrapText="1"/>
    </xf>
    <xf numFmtId="1" fontId="104" fillId="29" borderId="3" xfId="0" applyNumberFormat="1" applyFont="1" applyFill="1" applyBorder="1" applyAlignment="1">
      <alignment horizontal="center" vertical="center" wrapText="1"/>
    </xf>
    <xf numFmtId="0" fontId="104" fillId="0" borderId="0" xfId="0" quotePrefix="1" applyFont="1" applyAlignment="1">
      <alignment horizontal="center" vertical="center"/>
    </xf>
    <xf numFmtId="0" fontId="100" fillId="0" borderId="0" xfId="0" applyFont="1" applyAlignment="1">
      <alignment vertical="center"/>
    </xf>
    <xf numFmtId="2" fontId="4" fillId="32" borderId="0" xfId="0" applyNumberFormat="1" applyFont="1" applyFill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7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32" borderId="0" xfId="0" applyFont="1" applyFill="1" applyAlignment="1">
      <alignment horizontal="center" wrapText="1"/>
    </xf>
    <xf numFmtId="0" fontId="74" fillId="32" borderId="0" xfId="0" applyFont="1" applyFill="1" applyAlignment="1">
      <alignment horizontal="center" wrapText="1"/>
    </xf>
    <xf numFmtId="0" fontId="108" fillId="0" borderId="3" xfId="0" applyFont="1" applyBorder="1"/>
    <xf numFmtId="0" fontId="70" fillId="32" borderId="3" xfId="0" applyFont="1" applyFill="1" applyBorder="1" applyAlignment="1">
      <alignment wrapText="1"/>
    </xf>
    <xf numFmtId="0" fontId="107" fillId="0" borderId="3" xfId="0" applyFont="1" applyBorder="1" applyAlignment="1">
      <alignment horizontal="center" wrapText="1"/>
    </xf>
    <xf numFmtId="0" fontId="70" fillId="32" borderId="3" xfId="0" applyFont="1" applyFill="1" applyBorder="1" applyAlignment="1">
      <alignment horizontal="center" wrapText="1"/>
    </xf>
    <xf numFmtId="182" fontId="4" fillId="29" borderId="3" xfId="0" applyNumberFormat="1" applyFont="1" applyFill="1" applyBorder="1" applyAlignment="1">
      <alignment horizontal="center" vertical="center" wrapText="1"/>
    </xf>
    <xf numFmtId="170" fontId="96" fillId="29" borderId="3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3" fontId="5" fillId="0" borderId="15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1" fontId="5" fillId="0" borderId="0" xfId="0" applyNumberFormat="1" applyFont="1" applyAlignment="1">
      <alignment horizontal="center" wrapText="1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3" xfId="237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1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80" fontId="5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16" xfId="0" quotePrefix="1" applyNumberFormat="1" applyFont="1" applyBorder="1" applyAlignment="1">
      <alignment horizontal="right" vertical="center" wrapText="1"/>
    </xf>
    <xf numFmtId="3" fontId="5" fillId="0" borderId="15" xfId="0" quotePrefix="1" applyNumberFormat="1" applyFont="1" applyBorder="1" applyAlignment="1">
      <alignment horizontal="right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6" fillId="0" borderId="3" xfId="245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2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2" xfId="237" applyFont="1" applyBorder="1" applyAlignment="1">
      <alignment horizontal="center" vertical="center" wrapText="1"/>
    </xf>
    <xf numFmtId="2" fontId="5" fillId="0" borderId="25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71" fontId="5" fillId="32" borderId="3" xfId="0" applyNumberFormat="1" applyFont="1" applyFill="1" applyBorder="1" applyAlignment="1">
      <alignment horizontal="right" vertical="center" wrapText="1"/>
    </xf>
    <xf numFmtId="179" fontId="5" fillId="32" borderId="3" xfId="0" applyNumberFormat="1" applyFont="1" applyFill="1" applyBorder="1" applyAlignment="1">
      <alignment vertical="center" wrapText="1"/>
    </xf>
    <xf numFmtId="179" fontId="5" fillId="32" borderId="14" xfId="0" applyNumberFormat="1" applyFont="1" applyFill="1" applyBorder="1" applyAlignment="1">
      <alignment vertical="center" wrapText="1"/>
    </xf>
    <xf numFmtId="179" fontId="5" fillId="32" borderId="15" xfId="0" applyNumberFormat="1" applyFont="1" applyFill="1" applyBorder="1" applyAlignment="1">
      <alignment vertical="center" wrapText="1"/>
    </xf>
    <xf numFmtId="171" fontId="5" fillId="32" borderId="3" xfId="0" applyNumberFormat="1" applyFont="1" applyFill="1" applyBorder="1" applyAlignment="1">
      <alignment vertical="center" wrapText="1"/>
    </xf>
    <xf numFmtId="2" fontId="5" fillId="32" borderId="3" xfId="0" applyNumberFormat="1" applyFont="1" applyFill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 wrapText="1"/>
    </xf>
    <xf numFmtId="0" fontId="70" fillId="32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32" borderId="0" xfId="0" applyFont="1" applyFill="1" applyAlignment="1">
      <alignment vertical="center"/>
    </xf>
    <xf numFmtId="2" fontId="70" fillId="32" borderId="14" xfId="0" applyNumberFormat="1" applyFont="1" applyFill="1" applyBorder="1" applyAlignment="1">
      <alignment horizontal="center" vertical="center" wrapText="1"/>
    </xf>
    <xf numFmtId="2" fontId="70" fillId="32" borderId="15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/>
    </xf>
    <xf numFmtId="2" fontId="70" fillId="32" borderId="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  <xf numFmtId="179" fontId="5" fillId="32" borderId="14" xfId="0" applyNumberFormat="1" applyFont="1" applyFill="1" applyBorder="1" applyAlignment="1">
      <alignment horizontal="center" vertical="center" wrapText="1"/>
    </xf>
    <xf numFmtId="179" fontId="5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4" fillId="32" borderId="0" xfId="0" applyFont="1" applyFill="1" applyAlignment="1">
      <alignment vertical="center"/>
    </xf>
    <xf numFmtId="0" fontId="5" fillId="32" borderId="3" xfId="0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left" vertical="center" wrapText="1"/>
    </xf>
    <xf numFmtId="2" fontId="5" fillId="32" borderId="14" xfId="0" applyNumberFormat="1" applyFont="1" applyFill="1" applyBorder="1" applyAlignment="1">
      <alignment horizontal="center" vertical="center" wrapText="1"/>
    </xf>
    <xf numFmtId="2" fontId="5" fillId="32" borderId="15" xfId="0" applyNumberFormat="1" applyFont="1" applyFill="1" applyBorder="1" applyAlignment="1">
      <alignment horizontal="center" vertical="center" wrapText="1"/>
    </xf>
    <xf numFmtId="2" fontId="70" fillId="32" borderId="14" xfId="0" applyNumberFormat="1" applyFont="1" applyFill="1" applyBorder="1" applyAlignment="1">
      <alignment horizontal="center" vertical="center"/>
    </xf>
    <xf numFmtId="2" fontId="70" fillId="32" borderId="15" xfId="0" applyNumberFormat="1" applyFont="1" applyFill="1" applyBorder="1" applyAlignment="1">
      <alignment horizontal="center" vertical="center"/>
    </xf>
    <xf numFmtId="2" fontId="5" fillId="32" borderId="16" xfId="0" applyNumberFormat="1" applyFont="1" applyFill="1" applyBorder="1" applyAlignment="1">
      <alignment horizontal="center" vertical="center" wrapText="1"/>
    </xf>
    <xf numFmtId="0" fontId="70" fillId="32" borderId="14" xfId="0" applyFont="1" applyFill="1" applyBorder="1" applyAlignment="1">
      <alignment horizontal="center" vertical="center"/>
    </xf>
    <xf numFmtId="0" fontId="70" fillId="32" borderId="15" xfId="0" applyFont="1" applyFill="1" applyBorder="1" applyAlignment="1">
      <alignment horizontal="center" vertical="center"/>
    </xf>
    <xf numFmtId="0" fontId="5" fillId="32" borderId="3" xfId="0" applyFont="1" applyFill="1" applyBorder="1" applyAlignment="1">
      <alignment horizontal="center" vertical="center"/>
    </xf>
    <xf numFmtId="2" fontId="5" fillId="32" borderId="3" xfId="0" applyNumberFormat="1" applyFont="1" applyFill="1" applyBorder="1" applyAlignment="1">
      <alignment horizontal="center" vertical="center"/>
    </xf>
    <xf numFmtId="0" fontId="70" fillId="32" borderId="3" xfId="0" applyFont="1" applyFill="1" applyBorder="1" applyAlignment="1">
      <alignment horizontal="center" vertical="center" wrapText="1"/>
    </xf>
    <xf numFmtId="49" fontId="5" fillId="32" borderId="3" xfId="0" applyNumberFormat="1" applyFont="1" applyFill="1" applyBorder="1" applyAlignment="1">
      <alignment horizontal="left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171" fontId="5" fillId="32" borderId="3" xfId="0" applyNumberFormat="1" applyFont="1" applyFill="1" applyBorder="1" applyAlignment="1">
      <alignment horizontal="center" vertical="center" wrapText="1"/>
    </xf>
    <xf numFmtId="171" fontId="5" fillId="32" borderId="14" xfId="0" applyNumberFormat="1" applyFont="1" applyFill="1" applyBorder="1" applyAlignment="1">
      <alignment horizontal="center" vertical="center" wrapText="1"/>
    </xf>
    <xf numFmtId="171" fontId="5" fillId="32" borderId="1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 shrinkToFit="1"/>
    </xf>
    <xf numFmtId="3" fontId="5" fillId="32" borderId="14" xfId="0" applyNumberFormat="1" applyFont="1" applyFill="1" applyBorder="1" applyAlignment="1">
      <alignment horizontal="center" vertical="center" wrapText="1"/>
    </xf>
    <xf numFmtId="3" fontId="5" fillId="32" borderId="15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right" vertical="center" wrapText="1"/>
    </xf>
    <xf numFmtId="0" fontId="9" fillId="32" borderId="3" xfId="0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 wrapText="1"/>
    </xf>
    <xf numFmtId="2" fontId="9" fillId="32" borderId="14" xfId="0" applyNumberFormat="1" applyFont="1" applyFill="1" applyBorder="1" applyAlignment="1">
      <alignment horizontal="center" vertical="center" wrapText="1"/>
    </xf>
    <xf numFmtId="2" fontId="9" fillId="32" borderId="16" xfId="0" applyNumberFormat="1" applyFont="1" applyFill="1" applyBorder="1" applyAlignment="1">
      <alignment horizontal="center" vertical="center" wrapText="1"/>
    </xf>
    <xf numFmtId="2" fontId="9" fillId="32" borderId="15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/>
    </xf>
    <xf numFmtId="0" fontId="5" fillId="32" borderId="16" xfId="0" applyFont="1" applyFill="1" applyBorder="1" applyAlignment="1">
      <alignment horizontal="left" vertical="center"/>
    </xf>
    <xf numFmtId="0" fontId="5" fillId="32" borderId="15" xfId="0" applyFont="1" applyFill="1" applyBorder="1" applyAlignment="1">
      <alignment horizontal="left" vertical="center"/>
    </xf>
    <xf numFmtId="0" fontId="70" fillId="32" borderId="16" xfId="0" applyFont="1" applyFill="1" applyBorder="1" applyAlignment="1">
      <alignment horizontal="center" vertical="center" wrapText="1"/>
    </xf>
    <xf numFmtId="0" fontId="11" fillId="32" borderId="14" xfId="0" applyFont="1" applyFill="1" applyBorder="1" applyAlignment="1">
      <alignment horizontal="center" vertical="center" wrapText="1"/>
    </xf>
    <xf numFmtId="0" fontId="11" fillId="32" borderId="16" xfId="0" applyFont="1" applyFill="1" applyBorder="1" applyAlignment="1">
      <alignment horizontal="center" vertical="center" wrapText="1"/>
    </xf>
    <xf numFmtId="0" fontId="11" fillId="32" borderId="15" xfId="0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center" vertical="center" wrapText="1"/>
    </xf>
    <xf numFmtId="0" fontId="5" fillId="32" borderId="16" xfId="0" applyFont="1" applyFill="1" applyBorder="1" applyAlignment="1">
      <alignment horizontal="center" vertical="center" wrapText="1"/>
    </xf>
    <xf numFmtId="0" fontId="5" fillId="32" borderId="15" xfId="0" applyFont="1" applyFill="1" applyBorder="1" applyAlignment="1">
      <alignment horizontal="center" vertical="center" wrapText="1"/>
    </xf>
    <xf numFmtId="0" fontId="9" fillId="32" borderId="25" xfId="0" applyFont="1" applyFill="1" applyBorder="1" applyAlignment="1">
      <alignment horizontal="center" vertical="center" wrapText="1"/>
    </xf>
    <xf numFmtId="0" fontId="9" fillId="32" borderId="18" xfId="0" applyFont="1" applyFill="1" applyBorder="1" applyAlignment="1">
      <alignment horizontal="center" vertical="center" wrapText="1"/>
    </xf>
    <xf numFmtId="0" fontId="9" fillId="32" borderId="23" xfId="0" applyFont="1" applyFill="1" applyBorder="1" applyAlignment="1">
      <alignment horizontal="center" vertical="center" wrapText="1"/>
    </xf>
    <xf numFmtId="0" fontId="9" fillId="32" borderId="26" xfId="0" applyFont="1" applyFill="1" applyBorder="1" applyAlignment="1">
      <alignment horizontal="center" vertical="center" wrapText="1"/>
    </xf>
    <xf numFmtId="0" fontId="9" fillId="32" borderId="17" xfId="0" applyFont="1" applyFill="1" applyBorder="1" applyAlignment="1">
      <alignment horizontal="center" vertical="center" wrapText="1"/>
    </xf>
    <xf numFmtId="0" fontId="9" fillId="32" borderId="24" xfId="0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center" vertical="center" wrapText="1"/>
    </xf>
    <xf numFmtId="49" fontId="5" fillId="32" borderId="15" xfId="0" applyNumberFormat="1" applyFont="1" applyFill="1" applyBorder="1" applyAlignment="1">
      <alignment horizontal="center" vertical="center" wrapText="1"/>
    </xf>
    <xf numFmtId="49" fontId="5" fillId="32" borderId="14" xfId="0" applyNumberFormat="1" applyFont="1" applyFill="1" applyBorder="1" applyAlignment="1">
      <alignment horizontal="left" vertical="center" wrapText="1"/>
    </xf>
    <xf numFmtId="49" fontId="5" fillId="32" borderId="15" xfId="0" applyNumberFormat="1" applyFont="1" applyFill="1" applyBorder="1" applyAlignment="1">
      <alignment horizontal="left" vertical="center" wrapText="1"/>
    </xf>
    <xf numFmtId="0" fontId="70" fillId="32" borderId="3" xfId="0" applyFont="1" applyFill="1" applyBorder="1" applyAlignment="1">
      <alignment horizontal="center" vertical="center"/>
    </xf>
    <xf numFmtId="2" fontId="5" fillId="0" borderId="3" xfId="292" applyNumberFormat="1" applyFont="1" applyFill="1" applyBorder="1" applyAlignment="1">
      <alignment horizontal="center" vertical="center" wrapText="1"/>
    </xf>
    <xf numFmtId="2" fontId="70" fillId="32" borderId="16" xfId="0" applyNumberFormat="1" applyFont="1" applyFill="1" applyBorder="1" applyAlignment="1">
      <alignment horizontal="center" vertical="center"/>
    </xf>
    <xf numFmtId="2" fontId="70" fillId="32" borderId="3" xfId="0" applyNumberFormat="1" applyFont="1" applyFill="1" applyBorder="1" applyAlignment="1">
      <alignment horizontal="center" vertical="center"/>
    </xf>
    <xf numFmtId="171" fontId="9" fillId="29" borderId="14" xfId="0" applyNumberFormat="1" applyFont="1" applyFill="1" applyBorder="1" applyAlignment="1">
      <alignment horizontal="center" vertical="center" wrapText="1"/>
    </xf>
    <xf numFmtId="171" fontId="9" fillId="29" borderId="15" xfId="0" applyNumberFormat="1" applyFont="1" applyFill="1" applyBorder="1" applyAlignment="1">
      <alignment horizontal="center" vertical="center" wrapText="1"/>
    </xf>
    <xf numFmtId="179" fontId="9" fillId="0" borderId="14" xfId="0" applyNumberFormat="1" applyFont="1" applyBorder="1" applyAlignment="1">
      <alignment horizontal="center" vertical="center" wrapText="1"/>
    </xf>
    <xf numFmtId="179" fontId="9" fillId="0" borderId="15" xfId="0" applyNumberFormat="1" applyFont="1" applyBorder="1" applyAlignment="1">
      <alignment horizontal="center" vertical="center" wrapText="1"/>
    </xf>
    <xf numFmtId="179" fontId="9" fillId="29" borderId="14" xfId="0" applyNumberFormat="1" applyFont="1" applyFill="1" applyBorder="1" applyAlignment="1">
      <alignment horizontal="center" vertical="center" wrapText="1"/>
    </xf>
    <xf numFmtId="179" fontId="9" fillId="29" borderId="15" xfId="0" applyNumberFormat="1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vertical="center"/>
    </xf>
    <xf numFmtId="179" fontId="9" fillId="0" borderId="3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171" fontId="9" fillId="0" borderId="14" xfId="0" applyNumberFormat="1" applyFont="1" applyBorder="1" applyAlignment="1">
      <alignment horizontal="center" vertical="center" wrapText="1"/>
    </xf>
    <xf numFmtId="171" fontId="9" fillId="0" borderId="15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9" fontId="101" fillId="0" borderId="14" xfId="0" applyNumberFormat="1" applyFont="1" applyBorder="1" applyAlignment="1">
      <alignment horizontal="center" vertical="center" wrapText="1"/>
    </xf>
    <xf numFmtId="179" fontId="101" fillId="0" borderId="15" xfId="0" applyNumberFormat="1" applyFont="1" applyBorder="1" applyAlignment="1">
      <alignment horizontal="center" vertical="center" wrapText="1"/>
    </xf>
    <xf numFmtId="179" fontId="9" fillId="0" borderId="16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179" fontId="9" fillId="29" borderId="16" xfId="0" applyNumberFormat="1" applyFont="1" applyFill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7" fillId="0" borderId="14" xfId="0" applyFont="1" applyBorder="1" applyAlignment="1">
      <alignment horizontal="center" vertical="center" wrapText="1"/>
    </xf>
    <xf numFmtId="0" fontId="87" fillId="0" borderId="16" xfId="0" applyFont="1" applyBorder="1" applyAlignment="1">
      <alignment horizontal="center" vertical="center" wrapText="1"/>
    </xf>
    <xf numFmtId="0" fontId="87" fillId="0" borderId="15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8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87" fillId="0" borderId="14" xfId="0" applyFont="1" applyBorder="1" applyAlignment="1">
      <alignment horizontal="center" vertical="center" wrapText="1" shrinkToFit="1"/>
    </xf>
    <xf numFmtId="0" fontId="87" fillId="0" borderId="15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3" fontId="9" fillId="0" borderId="3" xfId="0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6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179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9" fillId="0" borderId="17" xfId="0" applyFont="1" applyBorder="1" applyAlignment="1">
      <alignment horizontal="right" vertical="center"/>
    </xf>
    <xf numFmtId="0" fontId="74" fillId="0" borderId="18" xfId="0" applyFont="1" applyBorder="1" applyAlignment="1">
      <alignment horizontal="left"/>
    </xf>
    <xf numFmtId="0" fontId="74" fillId="0" borderId="0" xfId="0" applyFont="1" applyAlignment="1">
      <alignment horizontal="left"/>
    </xf>
    <xf numFmtId="0" fontId="77" fillId="0" borderId="0" xfId="285" applyFont="1" applyAlignment="1">
      <alignment horizontal="left" vertical="center" wrapText="1"/>
    </xf>
    <xf numFmtId="0" fontId="78" fillId="0" borderId="0" xfId="0" applyFont="1" applyAlignment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79" fillId="0" borderId="22" xfId="0" applyFont="1" applyBorder="1" applyAlignment="1">
      <alignment horizontal="center" vertical="center" wrapText="1"/>
    </xf>
    <xf numFmtId="0" fontId="79" fillId="0" borderId="3" xfId="0" applyFont="1" applyBorder="1" applyAlignment="1">
      <alignment horizontal="center" wrapText="1"/>
    </xf>
    <xf numFmtId="0" fontId="12" fillId="0" borderId="17" xfId="285" applyBorder="1" applyAlignment="1">
      <alignment horizontal="left"/>
    </xf>
    <xf numFmtId="0" fontId="12" fillId="0" borderId="0" xfId="285" applyAlignment="1">
      <alignment horizontal="left" vertical="center" wrapText="1"/>
    </xf>
    <xf numFmtId="0" fontId="82" fillId="0" borderId="0" xfId="285" applyFont="1" applyAlignment="1">
      <alignment horizontal="center" vertical="center" wrapText="1"/>
    </xf>
    <xf numFmtId="0" fontId="83" fillId="0" borderId="0" xfId="285" applyFont="1" applyAlignment="1">
      <alignment horizontal="center" vertical="center" wrapText="1"/>
    </xf>
    <xf numFmtId="0" fontId="12" fillId="0" borderId="0" xfId="285" applyAlignment="1">
      <alignment horizontal="left" wrapText="1"/>
    </xf>
    <xf numFmtId="0" fontId="12" fillId="0" borderId="3" xfId="285" applyBorder="1" applyAlignment="1">
      <alignment horizontal="center" vertical="center" wrapText="1"/>
    </xf>
    <xf numFmtId="0" fontId="12" fillId="0" borderId="13" xfId="285" applyBorder="1" applyAlignment="1">
      <alignment horizontal="center" vertical="center" wrapText="1"/>
    </xf>
    <xf numFmtId="0" fontId="12" fillId="0" borderId="29" xfId="285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0" borderId="3" xfId="285" applyBorder="1" applyAlignment="1" applyProtection="1">
      <alignment horizontal="center" vertical="center" wrapText="1"/>
      <protection locked="0"/>
    </xf>
    <xf numFmtId="0" fontId="77" fillId="0" borderId="0" xfId="285" applyFont="1" applyAlignment="1">
      <alignment horizontal="center" vertical="top" wrapText="1"/>
    </xf>
    <xf numFmtId="0" fontId="84" fillId="0" borderId="0" xfId="0" applyFont="1" applyAlignment="1">
      <alignment horizontal="center" vertical="center" wrapText="1"/>
    </xf>
  </cellXfs>
  <cellStyles count="35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Денежный 2 2" xfId="355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32" zoomScale="87" zoomScaleNormal="75" zoomScaleSheetLayoutView="87" workbookViewId="0">
      <selection activeCell="E48" sqref="E48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style="308" customWidth="1"/>
    <col min="6" max="6" width="14.28515625" style="308" customWidth="1"/>
    <col min="7" max="7" width="15.42578125" style="308" customWidth="1"/>
    <col min="8" max="8" width="15" customWidth="1"/>
  </cols>
  <sheetData>
    <row r="1" spans="1:8" ht="9.75" customHeight="1">
      <c r="A1" s="414"/>
      <c r="B1" s="414"/>
      <c r="C1" s="1"/>
      <c r="D1" s="1"/>
      <c r="E1" s="296"/>
      <c r="F1" s="296"/>
      <c r="G1" s="296"/>
      <c r="H1" s="1"/>
    </row>
    <row r="2" spans="1:8" ht="30" customHeight="1">
      <c r="A2" s="415" t="s">
        <v>170</v>
      </c>
      <c r="B2" s="415"/>
      <c r="C2" s="415"/>
      <c r="D2" s="415"/>
      <c r="E2" s="415"/>
      <c r="F2" s="415"/>
      <c r="G2" s="415"/>
      <c r="H2" s="415"/>
    </row>
    <row r="3" spans="1:8" ht="24.75" customHeight="1">
      <c r="A3" s="415" t="s">
        <v>506</v>
      </c>
      <c r="B3" s="415"/>
      <c r="C3" s="415"/>
      <c r="D3" s="415"/>
      <c r="E3" s="415"/>
      <c r="F3" s="415"/>
      <c r="G3" s="415"/>
      <c r="H3" s="415"/>
    </row>
    <row r="4" spans="1:8" ht="18.75">
      <c r="A4" s="415" t="s">
        <v>545</v>
      </c>
      <c r="B4" s="415"/>
      <c r="C4" s="415"/>
      <c r="D4" s="415"/>
      <c r="E4" s="415"/>
      <c r="F4" s="415"/>
      <c r="G4" s="415"/>
      <c r="H4" s="415"/>
    </row>
    <row r="5" spans="1:8" ht="15">
      <c r="A5" s="416" t="s">
        <v>300</v>
      </c>
      <c r="B5" s="416"/>
      <c r="C5" s="416"/>
      <c r="D5" s="416"/>
      <c r="E5" s="416"/>
      <c r="F5" s="416"/>
      <c r="G5" s="416"/>
      <c r="H5" s="416"/>
    </row>
    <row r="6" spans="1:8" ht="10.5" customHeight="1">
      <c r="A6" s="9"/>
      <c r="B6" s="9"/>
      <c r="C6" s="9"/>
      <c r="D6" s="9"/>
      <c r="E6" s="297"/>
      <c r="F6" s="297"/>
      <c r="G6" s="297"/>
      <c r="H6" s="9"/>
    </row>
    <row r="7" spans="1:8" ht="18.75">
      <c r="A7" s="415" t="s">
        <v>148</v>
      </c>
      <c r="B7" s="415"/>
      <c r="C7" s="415"/>
      <c r="D7" s="415"/>
      <c r="E7" s="415"/>
      <c r="F7" s="415"/>
      <c r="G7" s="415"/>
      <c r="H7" s="415"/>
    </row>
    <row r="8" spans="1:8" ht="10.5" customHeight="1">
      <c r="A8" s="1"/>
      <c r="B8" s="14"/>
      <c r="C8" s="14"/>
      <c r="D8" s="14"/>
      <c r="E8" s="298"/>
      <c r="F8" s="298"/>
      <c r="G8" s="298"/>
      <c r="H8" s="14"/>
    </row>
    <row r="9" spans="1:8" ht="57.75" customHeight="1">
      <c r="A9" s="417" t="s">
        <v>204</v>
      </c>
      <c r="B9" s="418" t="s">
        <v>14</v>
      </c>
      <c r="C9" s="420" t="s">
        <v>497</v>
      </c>
      <c r="D9" s="420"/>
      <c r="E9" s="419" t="s">
        <v>535</v>
      </c>
      <c r="F9" s="419"/>
      <c r="G9" s="419"/>
      <c r="H9" s="419"/>
    </row>
    <row r="10" spans="1:8" ht="75" customHeight="1">
      <c r="A10" s="417"/>
      <c r="B10" s="418"/>
      <c r="C10" s="232" t="s">
        <v>534</v>
      </c>
      <c r="D10" s="356" t="s">
        <v>537</v>
      </c>
      <c r="E10" s="299" t="s">
        <v>188</v>
      </c>
      <c r="F10" s="299" t="s">
        <v>176</v>
      </c>
      <c r="G10" s="299" t="s">
        <v>199</v>
      </c>
      <c r="H10" s="35" t="s">
        <v>200</v>
      </c>
    </row>
    <row r="11" spans="1:8" ht="14.25" customHeight="1">
      <c r="A11" s="74">
        <v>1</v>
      </c>
      <c r="B11" s="72">
        <v>2</v>
      </c>
      <c r="C11" s="74">
        <v>3</v>
      </c>
      <c r="D11" s="74">
        <v>4</v>
      </c>
      <c r="E11" s="300">
        <v>5</v>
      </c>
      <c r="F11" s="303">
        <v>6</v>
      </c>
      <c r="G11" s="300">
        <v>7</v>
      </c>
      <c r="H11" s="72">
        <v>8</v>
      </c>
    </row>
    <row r="12" spans="1:8" ht="34.5" customHeight="1">
      <c r="A12" s="421" t="s">
        <v>82</v>
      </c>
      <c r="B12" s="421"/>
      <c r="C12" s="421"/>
      <c r="D12" s="421"/>
      <c r="E12" s="421"/>
      <c r="F12" s="421"/>
      <c r="G12" s="421"/>
      <c r="H12" s="421"/>
    </row>
    <row r="13" spans="1:8" ht="46.5" customHeight="1">
      <c r="A13" s="46" t="s">
        <v>149</v>
      </c>
      <c r="B13" s="72">
        <f>'1. Фін результат'!B7</f>
        <v>1000</v>
      </c>
      <c r="C13" s="70">
        <f>'1. Фін результат'!C7</f>
        <v>6395.4</v>
      </c>
      <c r="D13" s="70">
        <f>'1. Фін результат'!D7</f>
        <v>5137.47</v>
      </c>
      <c r="E13" s="292">
        <f>'1. Фін результат'!E7</f>
        <v>1917</v>
      </c>
      <c r="F13" s="70">
        <f>'1. Фін результат'!F7</f>
        <v>1574.1</v>
      </c>
      <c r="G13" s="292">
        <f>F13-E13</f>
        <v>-342.90000000000009</v>
      </c>
      <c r="H13" s="71">
        <f>F13/E13*100</f>
        <v>82.112676056338017</v>
      </c>
    </row>
    <row r="14" spans="1:8" ht="40.5" customHeight="1">
      <c r="A14" s="46" t="s">
        <v>130</v>
      </c>
      <c r="B14" s="72">
        <f>'1. Фін результат'!B8</f>
        <v>1010</v>
      </c>
      <c r="C14" s="70">
        <f>'1. Фін результат'!C8</f>
        <v>-5518.1</v>
      </c>
      <c r="D14" s="70">
        <f>'1. Фін результат'!D8</f>
        <v>-4416.4799999999996</v>
      </c>
      <c r="E14" s="70">
        <f>'1. Фін результат'!E8</f>
        <v>-1520</v>
      </c>
      <c r="F14" s="70">
        <f>'1. Фін результат'!F8</f>
        <v>-1354.1</v>
      </c>
      <c r="G14" s="292">
        <f t="shared" ref="G14:G24" si="0">F14-E14</f>
        <v>165.90000000000009</v>
      </c>
      <c r="H14" s="71">
        <f t="shared" ref="H14:H25" si="1">F14/E14*100</f>
        <v>89.085526315789465</v>
      </c>
    </row>
    <row r="15" spans="1:8" ht="32.25" customHeight="1">
      <c r="A15" s="47" t="s">
        <v>189</v>
      </c>
      <c r="B15" s="72">
        <f>'1. Фін результат'!B17</f>
        <v>1020</v>
      </c>
      <c r="C15" s="183">
        <f>'1. Фін результат'!C17</f>
        <v>877.29999999999927</v>
      </c>
      <c r="D15" s="183">
        <f>'1. Фін результат'!D17</f>
        <v>720.99000000000069</v>
      </c>
      <c r="E15" s="183">
        <f>'1. Фін результат'!E17</f>
        <v>397</v>
      </c>
      <c r="F15" s="183">
        <f>'1. Фін результат'!F17</f>
        <v>220</v>
      </c>
      <c r="G15" s="301">
        <f t="shared" si="0"/>
        <v>-177</v>
      </c>
      <c r="H15" s="71">
        <f t="shared" si="1"/>
        <v>55.415617128463481</v>
      </c>
    </row>
    <row r="16" spans="1:8" ht="27.75" customHeight="1">
      <c r="A16" s="46" t="s">
        <v>108</v>
      </c>
      <c r="B16" s="72">
        <f>'1. Фін результат'!B21</f>
        <v>1040</v>
      </c>
      <c r="C16" s="70">
        <f>'1. Фін результат'!C21</f>
        <v>-1151.9000000000001</v>
      </c>
      <c r="D16" s="70">
        <f>'1. Фін результат'!D21</f>
        <v>-1013.4999999999999</v>
      </c>
      <c r="E16" s="292">
        <f>'1. Фін результат'!E21</f>
        <v>-397</v>
      </c>
      <c r="F16" s="70">
        <f>'1. Фін результат'!F21</f>
        <v>-313.39999999999998</v>
      </c>
      <c r="G16" s="292">
        <f t="shared" si="0"/>
        <v>83.600000000000023</v>
      </c>
      <c r="H16" s="71">
        <f t="shared" si="1"/>
        <v>78.942065491183882</v>
      </c>
    </row>
    <row r="17" spans="1:8" ht="25.5" customHeight="1">
      <c r="A17" s="46" t="s">
        <v>105</v>
      </c>
      <c r="B17" s="72">
        <f>'1. Фін результат'!B44</f>
        <v>1070</v>
      </c>
      <c r="C17" s="70">
        <f>'1. Фін результат'!C44</f>
        <v>0</v>
      </c>
      <c r="D17" s="70">
        <f>'1. Фін результат'!D44</f>
        <v>0</v>
      </c>
      <c r="E17" s="292">
        <f>'1. Фін результат'!E44</f>
        <v>0</v>
      </c>
      <c r="F17" s="70">
        <f>'1. Фін результат'!F44</f>
        <v>0</v>
      </c>
      <c r="G17" s="292">
        <f t="shared" si="0"/>
        <v>0</v>
      </c>
      <c r="H17" s="71" t="e">
        <f t="shared" si="1"/>
        <v>#DIV/0!</v>
      </c>
    </row>
    <row r="18" spans="1:8" ht="26.25" customHeight="1">
      <c r="A18" s="46" t="s">
        <v>109</v>
      </c>
      <c r="B18" s="72">
        <f>'1. Фін результат'!B75</f>
        <v>1300</v>
      </c>
      <c r="C18" s="70">
        <f>'1. Фін результат'!C75</f>
        <v>0</v>
      </c>
      <c r="D18" s="70">
        <f>'1. Фін результат'!D75</f>
        <v>0</v>
      </c>
      <c r="E18" s="292">
        <f>'1. Фін результат'!E75</f>
        <v>0</v>
      </c>
      <c r="F18" s="70">
        <f>'1. Фін результат'!F75</f>
        <v>0</v>
      </c>
      <c r="G18" s="292">
        <f t="shared" si="0"/>
        <v>0</v>
      </c>
      <c r="H18" s="71" t="e">
        <f t="shared" si="1"/>
        <v>#DIV/0!</v>
      </c>
    </row>
    <row r="19" spans="1:8" ht="47.25" customHeight="1">
      <c r="A19" s="7" t="s">
        <v>1</v>
      </c>
      <c r="B19" s="72">
        <f>'1. Фін результат'!B58</f>
        <v>1100</v>
      </c>
      <c r="C19" s="183">
        <f>'1. Фін результат'!C58</f>
        <v>-274.60000000000082</v>
      </c>
      <c r="D19" s="183">
        <f>'1. Фін результат'!D58</f>
        <v>-292.5099999999992</v>
      </c>
      <c r="E19" s="301">
        <f>'1. Фін результат'!E58</f>
        <v>0</v>
      </c>
      <c r="F19" s="183">
        <f>'1. Фін результат'!F58</f>
        <v>-93.399999999999977</v>
      </c>
      <c r="G19" s="301">
        <f t="shared" si="0"/>
        <v>-93.399999999999977</v>
      </c>
      <c r="H19" s="71" t="e">
        <f t="shared" si="1"/>
        <v>#DIV/0!</v>
      </c>
    </row>
    <row r="20" spans="1:8" ht="43.5" customHeight="1">
      <c r="A20" s="49" t="s">
        <v>110</v>
      </c>
      <c r="B20" s="72">
        <f>'1. Фін результат'!B76</f>
        <v>1310</v>
      </c>
      <c r="C20" s="70">
        <f>'1. Фін результат'!C76</f>
        <v>0</v>
      </c>
      <c r="D20" s="70">
        <f>'1. Фін результат'!D76</f>
        <v>0</v>
      </c>
      <c r="E20" s="292">
        <f>'1. Фін результат'!E76</f>
        <v>0</v>
      </c>
      <c r="F20" s="70">
        <f>'1. Фін результат'!F76</f>
        <v>0</v>
      </c>
      <c r="G20" s="292">
        <f t="shared" si="0"/>
        <v>0</v>
      </c>
      <c r="H20" s="71" t="e">
        <f t="shared" si="1"/>
        <v>#DIV/0!</v>
      </c>
    </row>
    <row r="21" spans="1:8" ht="30.75" customHeight="1">
      <c r="A21" s="46" t="s">
        <v>166</v>
      </c>
      <c r="B21" s="72">
        <f>'1. Фін результат'!B77</f>
        <v>1320</v>
      </c>
      <c r="C21" s="70">
        <f>'1. Фін результат'!C77</f>
        <v>0</v>
      </c>
      <c r="D21" s="70">
        <f>'1. Фін результат'!D77</f>
        <v>0</v>
      </c>
      <c r="E21" s="292">
        <f>'1. Фін результат'!E77</f>
        <v>0</v>
      </c>
      <c r="F21" s="70">
        <f>'1. Фін результат'!F77</f>
        <v>0</v>
      </c>
      <c r="G21" s="292">
        <f t="shared" si="0"/>
        <v>0</v>
      </c>
      <c r="H21" s="71" t="e">
        <f t="shared" si="1"/>
        <v>#DIV/0!</v>
      </c>
    </row>
    <row r="22" spans="1:8" ht="29.25" customHeight="1">
      <c r="A22" s="48" t="s">
        <v>81</v>
      </c>
      <c r="B22" s="72">
        <f>'1. Фін результат'!B67</f>
        <v>1170</v>
      </c>
      <c r="C22" s="183">
        <f>'1. Фін результат'!C67</f>
        <v>-274.60000000000082</v>
      </c>
      <c r="D22" s="183">
        <f>'1. Фін результат'!D67</f>
        <v>-292.5099999999992</v>
      </c>
      <c r="E22" s="301">
        <f>'1. Фін результат'!E67</f>
        <v>0</v>
      </c>
      <c r="F22" s="183">
        <f>'1. Фін результат'!F67</f>
        <v>-93.399999999999977</v>
      </c>
      <c r="G22" s="301">
        <f t="shared" si="0"/>
        <v>-93.399999999999977</v>
      </c>
      <c r="H22" s="71" t="e">
        <f t="shared" si="1"/>
        <v>#DIV/0!</v>
      </c>
    </row>
    <row r="23" spans="1:8" ht="31.5" customHeight="1">
      <c r="A23" s="5" t="s">
        <v>106</v>
      </c>
      <c r="B23" s="72">
        <f>'1. Фін результат'!B68</f>
        <v>1180</v>
      </c>
      <c r="C23" s="70">
        <f>'1. Фін результат'!C68</f>
        <v>0</v>
      </c>
      <c r="D23" s="70">
        <f>'1. Фін результат'!D68</f>
        <v>0</v>
      </c>
      <c r="E23" s="292">
        <f>'1. Фін результат'!E68</f>
        <v>0</v>
      </c>
      <c r="F23" s="70">
        <f>'1. Фін результат'!F68</f>
        <v>0</v>
      </c>
      <c r="G23" s="292">
        <f t="shared" si="0"/>
        <v>0</v>
      </c>
      <c r="H23" s="71" t="e">
        <f t="shared" si="1"/>
        <v>#DIV/0!</v>
      </c>
    </row>
    <row r="24" spans="1:8" ht="30.75" customHeight="1">
      <c r="A24" s="7" t="s">
        <v>163</v>
      </c>
      <c r="B24" s="72">
        <f>'1. Фін результат'!B70</f>
        <v>1200</v>
      </c>
      <c r="C24" s="183">
        <f>'1. Фін результат'!C70</f>
        <v>-274.60000000000082</v>
      </c>
      <c r="D24" s="183">
        <f>'1. Фін результат'!D70</f>
        <v>-292.5099999999992</v>
      </c>
      <c r="E24" s="301">
        <f>'1. Фін результат'!E70</f>
        <v>0</v>
      </c>
      <c r="F24" s="183">
        <f>'1. Фін результат'!F70</f>
        <v>-93.399999999999977</v>
      </c>
      <c r="G24" s="301">
        <f t="shared" si="0"/>
        <v>-93.399999999999977</v>
      </c>
      <c r="H24" s="71" t="e">
        <f>F24/E24*100</f>
        <v>#DIV/0!</v>
      </c>
    </row>
    <row r="25" spans="1:8" ht="30.75" customHeight="1">
      <c r="A25" s="49" t="s">
        <v>164</v>
      </c>
      <c r="B25" s="72">
        <v>5010</v>
      </c>
      <c r="C25" s="283">
        <f>' V. Коефіцієнти'!D7</f>
        <v>-0.45690515806988491</v>
      </c>
      <c r="D25" s="283">
        <f>' V. Коефіцієнти'!E7</f>
        <v>-0.90532342927885845</v>
      </c>
      <c r="E25" s="283">
        <f>' V. Коефіцієнти'!F7</f>
        <v>0</v>
      </c>
      <c r="F25" s="283">
        <f>' V. Коефіцієнти'!G7</f>
        <v>-0.28907458991024443</v>
      </c>
      <c r="G25" s="283">
        <f>' V. Коефіцієнти'!H7</f>
        <v>-0.28907458991024443</v>
      </c>
      <c r="H25" s="71" t="e">
        <f t="shared" si="1"/>
        <v>#DIV/0!</v>
      </c>
    </row>
    <row r="26" spans="1:8" ht="0.75" hidden="1" customHeight="1">
      <c r="A26" s="61"/>
      <c r="B26" s="62"/>
      <c r="C26" s="63"/>
      <c r="D26" s="63"/>
      <c r="E26" s="305"/>
      <c r="F26" s="422" t="s">
        <v>171</v>
      </c>
      <c r="G26" s="422"/>
      <c r="H26" s="423"/>
    </row>
    <row r="27" spans="1:8" ht="30" customHeight="1">
      <c r="A27" s="424" t="s">
        <v>118</v>
      </c>
      <c r="B27" s="425"/>
      <c r="C27" s="425"/>
      <c r="D27" s="425"/>
      <c r="E27" s="425"/>
      <c r="F27" s="425"/>
      <c r="G27" s="425"/>
      <c r="H27" s="426"/>
    </row>
    <row r="28" spans="1:8" ht="39.75" customHeight="1">
      <c r="A28" s="49" t="s">
        <v>190</v>
      </c>
      <c r="B28" s="72">
        <f>'ІІ. Розр. з бюджетом'!B16</f>
        <v>2100</v>
      </c>
      <c r="C28" s="70">
        <f>'ІІ. Розр. з бюджетом'!C16</f>
        <v>0</v>
      </c>
      <c r="D28" s="70">
        <f>'ІІ. Розр. з бюджетом'!D16</f>
        <v>0</v>
      </c>
      <c r="E28" s="292">
        <f>'ІІ. Розр. з бюджетом'!E16</f>
        <v>0</v>
      </c>
      <c r="F28" s="292">
        <f>'ІІ. Розр. з бюджетом'!F16</f>
        <v>0</v>
      </c>
      <c r="G28" s="292">
        <f t="shared" ref="G28:G32" si="2">F28-E28</f>
        <v>0</v>
      </c>
      <c r="H28" s="71" t="e">
        <f t="shared" ref="H28:H33" si="3">F28/E28*100</f>
        <v>#DIV/0!</v>
      </c>
    </row>
    <row r="29" spans="1:8" ht="31.5" customHeight="1">
      <c r="A29" s="25" t="s">
        <v>117</v>
      </c>
      <c r="B29" s="72">
        <f>'ІІ. Розр. з бюджетом'!B17</f>
        <v>2110</v>
      </c>
      <c r="C29" s="70">
        <f>'ІІ. Розр. з бюджетом'!C17</f>
        <v>0</v>
      </c>
      <c r="D29" s="70">
        <f>'ІІ. Розр. з бюджетом'!D17</f>
        <v>0</v>
      </c>
      <c r="E29" s="292">
        <f>'ІІ. Розр. з бюджетом'!E17</f>
        <v>0</v>
      </c>
      <c r="F29" s="292">
        <f>'ІІ. Розр. з бюджетом'!F17</f>
        <v>0</v>
      </c>
      <c r="G29" s="292">
        <f t="shared" si="2"/>
        <v>0</v>
      </c>
      <c r="H29" s="71" t="e">
        <f t="shared" si="3"/>
        <v>#DIV/0!</v>
      </c>
    </row>
    <row r="30" spans="1:8" ht="46.5" customHeight="1">
      <c r="A30" s="25" t="s">
        <v>279</v>
      </c>
      <c r="B30" s="72" t="s">
        <v>228</v>
      </c>
      <c r="C30" s="70">
        <f>SUM('ІІ. Розр. з бюджетом'!C18,'ІІ. Розр. з бюджетом'!C19)</f>
        <v>65</v>
      </c>
      <c r="D30" s="70">
        <f>SUM('ІІ. Розр. з бюджетом'!D18,'ІІ. Розр. з бюджетом'!D19)</f>
        <v>48.4</v>
      </c>
      <c r="E30" s="292">
        <f>SUM('ІІ. Розр. з бюджетом'!E18,'ІІ. Розр. з бюджетом'!E19)</f>
        <v>5</v>
      </c>
      <c r="F30" s="292">
        <f>SUM('ІІ. Розр. з бюджетом'!F18,'ІІ. Розр. з бюджетом'!F19)</f>
        <v>17.600000000000001</v>
      </c>
      <c r="G30" s="292">
        <f>F30-E30</f>
        <v>12.600000000000001</v>
      </c>
      <c r="H30" s="71">
        <f t="shared" si="3"/>
        <v>352.00000000000006</v>
      </c>
    </row>
    <row r="31" spans="1:8" ht="53.25" customHeight="1">
      <c r="A31" s="49" t="s">
        <v>258</v>
      </c>
      <c r="B31" s="72">
        <f>'ІІ. Розр. з бюджетом'!B20</f>
        <v>2140</v>
      </c>
      <c r="C31" s="70">
        <f>'ІІ. Розр. з бюджетом'!C20</f>
        <v>153</v>
      </c>
      <c r="D31" s="70">
        <f>'ІІ. Розр. з бюджетом'!D20</f>
        <v>127.8</v>
      </c>
      <c r="E31" s="292">
        <f>'ІІ. Розр. з бюджетом'!E20</f>
        <v>53</v>
      </c>
      <c r="F31" s="292">
        <f>'ІІ. Розр. з бюджетом'!F20</f>
        <v>37.400000000000006</v>
      </c>
      <c r="G31" s="292">
        <f t="shared" si="2"/>
        <v>-15.599999999999994</v>
      </c>
      <c r="H31" s="71">
        <f t="shared" si="3"/>
        <v>70.566037735849065</v>
      </c>
    </row>
    <row r="32" spans="1:8" ht="39" customHeight="1">
      <c r="A32" s="49" t="s">
        <v>73</v>
      </c>
      <c r="B32" s="72">
        <f>'ІІ. Розр. з бюджетом'!B30</f>
        <v>2150</v>
      </c>
      <c r="C32" s="70">
        <f>'ІІ. Розр. з бюджетом'!C30</f>
        <v>156</v>
      </c>
      <c r="D32" s="70">
        <f>'ІІ. Розр. з бюджетом'!D30</f>
        <v>147.9</v>
      </c>
      <c r="E32" s="292">
        <f>'ІІ. Розр. з бюджетом'!E30</f>
        <v>53</v>
      </c>
      <c r="F32" s="292">
        <f>'ІІ. Розр. з бюджетом'!F30</f>
        <v>42.7</v>
      </c>
      <c r="G32" s="292">
        <f t="shared" si="2"/>
        <v>-10.299999999999997</v>
      </c>
      <c r="H32" s="71">
        <f t="shared" si="3"/>
        <v>80.566037735849065</v>
      </c>
    </row>
    <row r="33" spans="1:8" ht="30" customHeight="1">
      <c r="A33" s="48" t="s">
        <v>191</v>
      </c>
      <c r="B33" s="72">
        <f>'ІІ. Розр. з бюджетом'!B31</f>
        <v>2200</v>
      </c>
      <c r="C33" s="183">
        <f>'ІІ. Розр. з бюджетом'!C31</f>
        <v>374</v>
      </c>
      <c r="D33" s="183">
        <f>'ІІ. Розр. з бюджетом'!D31</f>
        <v>324.10000000000002</v>
      </c>
      <c r="E33" s="301">
        <f>'ІІ. Розр. з бюджетом'!E31</f>
        <v>111</v>
      </c>
      <c r="F33" s="301">
        <f>'ІІ. Розр. з бюджетом'!F31</f>
        <v>97.700000000000017</v>
      </c>
      <c r="G33" s="301">
        <f>F33-E33</f>
        <v>-13.299999999999983</v>
      </c>
      <c r="H33" s="71">
        <f t="shared" si="3"/>
        <v>88.018018018018026</v>
      </c>
    </row>
    <row r="34" spans="1:8" ht="33" customHeight="1">
      <c r="A34" s="424" t="s">
        <v>116</v>
      </c>
      <c r="B34" s="425"/>
      <c r="C34" s="425"/>
      <c r="D34" s="425"/>
      <c r="E34" s="425"/>
      <c r="F34" s="425"/>
      <c r="G34" s="425"/>
      <c r="H34" s="426"/>
    </row>
    <row r="35" spans="1:8" ht="33.75" customHeight="1">
      <c r="A35" s="5" t="s">
        <v>111</v>
      </c>
      <c r="B35" s="74">
        <v>3600</v>
      </c>
      <c r="C35" s="70">
        <v>112</v>
      </c>
      <c r="D35" s="70">
        <f>'ІІІ. Рух грош. коштів'!D70</f>
        <v>4</v>
      </c>
      <c r="E35" s="292">
        <v>567</v>
      </c>
      <c r="F35" s="292">
        <v>23</v>
      </c>
      <c r="G35" s="292">
        <f>'[36]ІІІ. Рух грош. коштів'!F60</f>
        <v>0</v>
      </c>
      <c r="H35" s="71">
        <f>F35/E35*100</f>
        <v>4.0564373897707231</v>
      </c>
    </row>
    <row r="36" spans="1:8" ht="27.75" customHeight="1">
      <c r="A36" s="5" t="s">
        <v>391</v>
      </c>
      <c r="B36" s="74">
        <v>3620</v>
      </c>
      <c r="C36" s="70">
        <v>30</v>
      </c>
      <c r="D36" s="70">
        <f>'ІІІ. Рух грош. коштів'!D72</f>
        <v>12.5</v>
      </c>
      <c r="E36" s="292">
        <v>647</v>
      </c>
      <c r="F36" s="292">
        <v>11</v>
      </c>
      <c r="G36" s="292">
        <f>'[36]ІІІ. Рух грош. коштів'!F62</f>
        <v>0</v>
      </c>
      <c r="H36" s="71">
        <f>F36/E36*100</f>
        <v>1.7001545595054095</v>
      </c>
    </row>
    <row r="37" spans="1:8" ht="30.75" customHeight="1">
      <c r="A37" s="7" t="s">
        <v>29</v>
      </c>
      <c r="B37" s="74">
        <v>3630</v>
      </c>
      <c r="C37" s="183">
        <v>-82</v>
      </c>
      <c r="D37" s="183">
        <f>'ІІІ. Рух грош. коштів'!D73</f>
        <v>8.6000000000003638</v>
      </c>
      <c r="E37" s="301">
        <v>82</v>
      </c>
      <c r="F37" s="301">
        <f>'ІІІ. Рух грош. коштів'!F73</f>
        <v>9.5999999999999091</v>
      </c>
      <c r="G37" s="301">
        <f>'[36]ІІІ. Рух грош. коштів'!F63</f>
        <v>0</v>
      </c>
      <c r="H37" s="71">
        <f>F37/E37*100</f>
        <v>11.707317073170621</v>
      </c>
    </row>
    <row r="38" spans="1:8" ht="33" customHeight="1">
      <c r="A38" s="429" t="s">
        <v>154</v>
      </c>
      <c r="B38" s="430"/>
      <c r="C38" s="430"/>
      <c r="D38" s="430"/>
      <c r="E38" s="430"/>
      <c r="F38" s="430"/>
      <c r="G38" s="430"/>
      <c r="H38" s="430"/>
    </row>
    <row r="39" spans="1:8" ht="27.75" customHeight="1">
      <c r="A39" s="49" t="s">
        <v>153</v>
      </c>
      <c r="B39" s="74">
        <f>'IV. Кап. інвестиції'!B8</f>
        <v>4000</v>
      </c>
      <c r="C39" s="70">
        <f>'IV. Кап. інвестиції'!C8</f>
        <v>0</v>
      </c>
      <c r="D39" s="70">
        <f>'IV. Кап. інвестиції'!D8</f>
        <v>0</v>
      </c>
      <c r="E39" s="292">
        <f>'IV. Кап. інвестиції'!E8</f>
        <v>0</v>
      </c>
      <c r="F39" s="292">
        <f>'IV. Кап. інвестиції'!F8</f>
        <v>0</v>
      </c>
      <c r="G39" s="292">
        <f>F39-E39</f>
        <v>0</v>
      </c>
      <c r="H39" s="71" t="e">
        <f>F39/E39*100</f>
        <v>#DIV/0!</v>
      </c>
    </row>
    <row r="40" spans="1:8" ht="27" customHeight="1">
      <c r="A40" s="431" t="s">
        <v>157</v>
      </c>
      <c r="B40" s="431"/>
      <c r="C40" s="431"/>
      <c r="D40" s="431"/>
      <c r="E40" s="431"/>
      <c r="F40" s="431"/>
      <c r="G40" s="431"/>
      <c r="H40" s="431"/>
    </row>
    <row r="41" spans="1:8" ht="26.25" customHeight="1">
      <c r="A41" s="49" t="s">
        <v>128</v>
      </c>
      <c r="B41" s="74">
        <v>5000</v>
      </c>
      <c r="C41" s="283">
        <f>' V. Коефіцієнти'!D7</f>
        <v>-0.45690515806988491</v>
      </c>
      <c r="D41" s="283">
        <f>' V. Коефіцієнти'!E7</f>
        <v>-0.90532342927885845</v>
      </c>
      <c r="E41" s="304">
        <f>' V. Коефіцієнти'!F7</f>
        <v>0</v>
      </c>
      <c r="F41" s="304">
        <f>' V. Коефіцієнти'!G7</f>
        <v>-0.28907458991024443</v>
      </c>
      <c r="G41" s="292">
        <f>F41-E41</f>
        <v>-0.28907458991024443</v>
      </c>
      <c r="H41" s="71" t="e">
        <f>F41/E41*100</f>
        <v>#DIV/0!</v>
      </c>
    </row>
    <row r="42" spans="1:8" ht="25.5" customHeight="1">
      <c r="A42" s="49" t="s">
        <v>165</v>
      </c>
      <c r="B42" s="74">
        <v>5100</v>
      </c>
      <c r="C42" s="283">
        <f>' V. Коефіцієнти'!D10</f>
        <v>1.733644859813084</v>
      </c>
      <c r="D42" s="283">
        <f>' V. Коефіцієнти'!E10</f>
        <v>2.9636711281070746E-2</v>
      </c>
      <c r="E42" s="304">
        <f>' V. Коефіцієнти'!F10</f>
        <v>2.5769230769230771</v>
      </c>
      <c r="F42" s="304">
        <f>' V. Коефіцієнти'!G10</f>
        <v>2.9636711281070746E-2</v>
      </c>
      <c r="G42" s="292">
        <f>F42-E42</f>
        <v>-2.5472863656420062</v>
      </c>
      <c r="H42" s="71">
        <f>F42/E42*100</f>
        <v>1.1500813332952826</v>
      </c>
    </row>
    <row r="43" spans="1:8" ht="26.25" customHeight="1">
      <c r="A43" s="184" t="s">
        <v>390</v>
      </c>
      <c r="B43" s="115">
        <v>5120</v>
      </c>
      <c r="C43" s="283">
        <f>' V. Коефіцієнти'!D12</f>
        <v>0</v>
      </c>
      <c r="D43" s="283">
        <f>' V. Коефіцієнти'!E12</f>
        <v>0</v>
      </c>
      <c r="E43" s="304">
        <f>' V. Коефіцієнти'!F12</f>
        <v>0</v>
      </c>
      <c r="F43" s="304">
        <f>' V. Коефіцієнти'!G12</f>
        <v>0</v>
      </c>
      <c r="G43" s="292">
        <f>F43-E43</f>
        <v>0</v>
      </c>
      <c r="H43" s="71" t="e">
        <f>F43/E43*100</f>
        <v>#DIV/0!</v>
      </c>
    </row>
    <row r="44" spans="1:8" ht="31.5" customHeight="1">
      <c r="A44" s="424" t="s">
        <v>156</v>
      </c>
      <c r="B44" s="425"/>
      <c r="C44" s="425"/>
      <c r="D44" s="425"/>
      <c r="E44" s="425"/>
      <c r="F44" s="425"/>
      <c r="G44" s="425"/>
      <c r="H44" s="426"/>
    </row>
    <row r="45" spans="1:8" ht="31.5" customHeight="1">
      <c r="A45" s="49" t="s">
        <v>112</v>
      </c>
      <c r="B45" s="74">
        <v>6000</v>
      </c>
      <c r="C45" s="68">
        <v>11</v>
      </c>
      <c r="D45" s="68">
        <v>8.1</v>
      </c>
      <c r="E45" s="292">
        <v>9</v>
      </c>
      <c r="F45" s="292">
        <v>8.1</v>
      </c>
      <c r="G45" s="292">
        <f t="shared" ref="G45:G54" si="4">F45-E45</f>
        <v>-0.90000000000000036</v>
      </c>
      <c r="H45" s="71">
        <f>F45/E45*100</f>
        <v>89.999999999999986</v>
      </c>
    </row>
    <row r="46" spans="1:8" ht="26.25" customHeight="1">
      <c r="A46" s="49" t="s">
        <v>113</v>
      </c>
      <c r="B46" s="74">
        <v>6010</v>
      </c>
      <c r="C46" s="68">
        <v>591</v>
      </c>
      <c r="D46" s="68">
        <v>315</v>
      </c>
      <c r="E46" s="292">
        <v>1200</v>
      </c>
      <c r="F46" s="292">
        <v>315</v>
      </c>
      <c r="G46" s="292">
        <f t="shared" si="4"/>
        <v>-885</v>
      </c>
      <c r="H46" s="71">
        <f t="shared" ref="H46:H54" si="5">F46/E46*100</f>
        <v>26.25</v>
      </c>
    </row>
    <row r="47" spans="1:8" ht="20.25" customHeight="1">
      <c r="A47" s="75" t="s">
        <v>194</v>
      </c>
      <c r="B47" s="74">
        <v>6020</v>
      </c>
      <c r="C47" s="87">
        <v>1</v>
      </c>
      <c r="D47" s="87">
        <v>12.5</v>
      </c>
      <c r="E47" s="309">
        <v>44</v>
      </c>
      <c r="F47" s="309">
        <v>12.5</v>
      </c>
      <c r="G47" s="292">
        <f t="shared" si="4"/>
        <v>-31.5</v>
      </c>
      <c r="H47" s="71">
        <f t="shared" si="5"/>
        <v>28.40909090909091</v>
      </c>
    </row>
    <row r="48" spans="1:8" ht="27.75" customHeight="1">
      <c r="A48" s="48" t="s">
        <v>192</v>
      </c>
      <c r="B48" s="74">
        <v>6030</v>
      </c>
      <c r="C48" s="185">
        <v>601</v>
      </c>
      <c r="D48" s="185">
        <v>323.10000000000002</v>
      </c>
      <c r="E48" s="301">
        <v>1209</v>
      </c>
      <c r="F48" s="301">
        <v>323.10000000000002</v>
      </c>
      <c r="G48" s="292">
        <f t="shared" si="4"/>
        <v>-885.9</v>
      </c>
      <c r="H48" s="71">
        <f t="shared" si="5"/>
        <v>26.724565756823825</v>
      </c>
    </row>
    <row r="49" spans="1:8" ht="24.75" customHeight="1">
      <c r="A49" s="49" t="s">
        <v>126</v>
      </c>
      <c r="B49" s="74">
        <v>6040</v>
      </c>
      <c r="C49" s="68"/>
      <c r="D49" s="68"/>
      <c r="E49" s="292"/>
      <c r="F49" s="292"/>
      <c r="G49" s="292">
        <f t="shared" si="4"/>
        <v>0</v>
      </c>
      <c r="H49" s="71" t="e">
        <f t="shared" si="5"/>
        <v>#DIV/0!</v>
      </c>
    </row>
    <row r="50" spans="1:8" ht="28.5" customHeight="1">
      <c r="A50" s="49" t="s">
        <v>127</v>
      </c>
      <c r="B50" s="74">
        <v>6050</v>
      </c>
      <c r="C50" s="68">
        <v>214</v>
      </c>
      <c r="D50" s="68">
        <v>313.8</v>
      </c>
      <c r="E50" s="292">
        <v>338</v>
      </c>
      <c r="F50" s="292">
        <v>313.8</v>
      </c>
      <c r="G50" s="292">
        <f t="shared" si="4"/>
        <v>-24.199999999999989</v>
      </c>
      <c r="H50" s="71">
        <f t="shared" si="5"/>
        <v>92.840236686390526</v>
      </c>
    </row>
    <row r="51" spans="1:8" ht="29.25" customHeight="1">
      <c r="A51" s="48" t="s">
        <v>193</v>
      </c>
      <c r="B51" s="74">
        <v>6060</v>
      </c>
      <c r="C51" s="183">
        <v>214</v>
      </c>
      <c r="D51" s="183">
        <v>313.8</v>
      </c>
      <c r="E51" s="301">
        <f>SUM(E49:E50)</f>
        <v>338</v>
      </c>
      <c r="F51" s="301">
        <v>313.8</v>
      </c>
      <c r="G51" s="292">
        <f t="shared" si="4"/>
        <v>-24.199999999999989</v>
      </c>
      <c r="H51" s="71">
        <f t="shared" si="5"/>
        <v>92.840236686390526</v>
      </c>
    </row>
    <row r="52" spans="1:8" ht="27" customHeight="1">
      <c r="A52" s="49" t="s">
        <v>195</v>
      </c>
      <c r="B52" s="74">
        <v>6070</v>
      </c>
      <c r="C52" s="68"/>
      <c r="D52" s="68"/>
      <c r="E52" s="292"/>
      <c r="F52" s="292"/>
      <c r="G52" s="292">
        <f t="shared" si="4"/>
        <v>0</v>
      </c>
      <c r="H52" s="71" t="e">
        <f t="shared" si="5"/>
        <v>#DIV/0!</v>
      </c>
    </row>
    <row r="53" spans="1:8" ht="24.75" customHeight="1">
      <c r="A53" s="49" t="s">
        <v>196</v>
      </c>
      <c r="B53" s="74">
        <v>6080</v>
      </c>
      <c r="C53" s="68"/>
      <c r="D53" s="68"/>
      <c r="E53" s="292"/>
      <c r="F53" s="292"/>
      <c r="G53" s="292">
        <f t="shared" si="4"/>
        <v>0</v>
      </c>
      <c r="H53" s="71" t="e">
        <f t="shared" si="5"/>
        <v>#DIV/0!</v>
      </c>
    </row>
    <row r="54" spans="1:8" ht="32.25" customHeight="1">
      <c r="A54" s="48" t="s">
        <v>114</v>
      </c>
      <c r="B54" s="115">
        <v>6090</v>
      </c>
      <c r="C54" s="185">
        <v>371</v>
      </c>
      <c r="D54" s="185">
        <v>9.3000000000000007</v>
      </c>
      <c r="E54" s="301">
        <v>871</v>
      </c>
      <c r="F54" s="301">
        <v>9.3000000000000007</v>
      </c>
      <c r="G54" s="292">
        <f t="shared" si="4"/>
        <v>-861.7</v>
      </c>
      <c r="H54" s="71">
        <f t="shared" si="5"/>
        <v>1.0677382319173363</v>
      </c>
    </row>
    <row r="55" spans="1:8" ht="18.75">
      <c r="A55" s="15"/>
      <c r="B55" s="2"/>
      <c r="C55" s="2"/>
      <c r="D55" s="2"/>
      <c r="E55" s="302"/>
      <c r="F55" s="302"/>
      <c r="G55" s="302"/>
      <c r="H55" s="2"/>
    </row>
    <row r="56" spans="1:8" ht="36.75" customHeight="1">
      <c r="A56" s="76" t="s">
        <v>259</v>
      </c>
      <c r="B56" s="428" t="s">
        <v>280</v>
      </c>
      <c r="C56" s="428"/>
      <c r="D56" s="128"/>
      <c r="E56" s="306"/>
      <c r="F56" s="432" t="s">
        <v>261</v>
      </c>
      <c r="G56" s="432"/>
      <c r="H56" s="432"/>
    </row>
    <row r="57" spans="1:8" ht="15">
      <c r="A57" s="79" t="s">
        <v>68</v>
      </c>
      <c r="B57" s="80"/>
      <c r="C57" s="79" t="s">
        <v>69</v>
      </c>
      <c r="D57" s="79"/>
      <c r="E57" s="307"/>
      <c r="F57" s="427" t="s">
        <v>183</v>
      </c>
      <c r="G57" s="427"/>
      <c r="H57" s="427"/>
    </row>
  </sheetData>
  <mergeCells count="20"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  <mergeCell ref="A7:H7"/>
    <mergeCell ref="A9:A10"/>
    <mergeCell ref="B9:B10"/>
    <mergeCell ref="E9:H9"/>
    <mergeCell ref="C9:D9"/>
    <mergeCell ref="A1:B1"/>
    <mergeCell ref="A2:H2"/>
    <mergeCell ref="A3:H3"/>
    <mergeCell ref="A4:H4"/>
    <mergeCell ref="A5:H5"/>
  </mergeCells>
  <phoneticPr fontId="3" type="noConversion"/>
  <pageMargins left="0.19685039370078741" right="0" top="0" bottom="0" header="0.51181102362204722" footer="0.51181102362204722"/>
  <pageSetup paperSize="9" scale="65"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topLeftCell="A6" workbookViewId="0">
      <selection activeCell="G13" sqref="G13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  <col min="8" max="8" width="9.7109375" bestFit="1" customWidth="1"/>
  </cols>
  <sheetData>
    <row r="1" spans="1:9" ht="45" customHeight="1">
      <c r="F1" s="681" t="s">
        <v>381</v>
      </c>
      <c r="G1" s="681"/>
    </row>
    <row r="2" spans="1:9" ht="48" customHeight="1">
      <c r="A2" s="682" t="s">
        <v>542</v>
      </c>
      <c r="B2" s="682"/>
      <c r="C2" s="682"/>
      <c r="D2" s="682"/>
      <c r="E2" s="682"/>
      <c r="F2" s="682"/>
      <c r="G2" s="682"/>
    </row>
    <row r="3" spans="1:9" ht="23.25" customHeight="1">
      <c r="G3" t="s">
        <v>305</v>
      </c>
    </row>
    <row r="4" spans="1:9" ht="18.75">
      <c r="A4" s="683" t="s">
        <v>306</v>
      </c>
      <c r="B4" s="685" t="s">
        <v>307</v>
      </c>
      <c r="C4" s="685"/>
      <c r="D4" s="685"/>
      <c r="E4" s="685"/>
      <c r="F4" s="685"/>
      <c r="G4" s="685"/>
      <c r="H4" s="403"/>
    </row>
    <row r="5" spans="1:9" ht="44.25" customHeight="1">
      <c r="A5" s="684"/>
      <c r="B5" s="208" t="s">
        <v>523</v>
      </c>
      <c r="C5" s="345">
        <v>2019</v>
      </c>
      <c r="D5" s="208">
        <v>2020</v>
      </c>
      <c r="E5" s="402">
        <v>2021</v>
      </c>
      <c r="F5" s="208">
        <v>2022</v>
      </c>
      <c r="G5" s="410">
        <v>2023</v>
      </c>
      <c r="H5" s="404"/>
      <c r="I5" s="405"/>
    </row>
    <row r="6" spans="1:9" ht="24" customHeight="1">
      <c r="A6" s="209" t="s">
        <v>308</v>
      </c>
      <c r="B6" s="285">
        <v>10816</v>
      </c>
      <c r="C6" s="345">
        <v>12991.5</v>
      </c>
      <c r="D6" s="345">
        <v>13537.8</v>
      </c>
      <c r="E6" s="345">
        <v>15595.9</v>
      </c>
      <c r="F6" s="345">
        <v>8362</v>
      </c>
      <c r="G6" s="409">
        <v>5137.5</v>
      </c>
    </row>
    <row r="7" spans="1:9" ht="27" customHeight="1">
      <c r="A7" s="209" t="s">
        <v>205</v>
      </c>
      <c r="B7" s="285">
        <v>10649.7</v>
      </c>
      <c r="C7" s="345">
        <v>12794.3</v>
      </c>
      <c r="D7" s="345">
        <v>13303.3</v>
      </c>
      <c r="E7" s="345">
        <v>15848.9</v>
      </c>
      <c r="F7" s="345">
        <v>8723.1</v>
      </c>
      <c r="G7" s="409">
        <v>5430</v>
      </c>
    </row>
    <row r="8" spans="1:9" ht="29.25" customHeight="1">
      <c r="A8" s="209" t="s">
        <v>309</v>
      </c>
      <c r="B8" s="285">
        <f>B6-B7</f>
        <v>166.29999999999927</v>
      </c>
      <c r="C8" s="345">
        <v>197.2</v>
      </c>
      <c r="D8" s="345">
        <v>192.3</v>
      </c>
      <c r="E8" s="345">
        <v>-253</v>
      </c>
      <c r="F8" s="345">
        <v>-361.1</v>
      </c>
      <c r="G8" s="408">
        <v>-292.5</v>
      </c>
    </row>
    <row r="9" spans="1:9" ht="32.25" customHeight="1">
      <c r="A9" s="209" t="s">
        <v>310</v>
      </c>
      <c r="B9" s="285"/>
      <c r="C9" s="345"/>
      <c r="D9" s="345"/>
      <c r="E9" s="345"/>
      <c r="F9" s="345"/>
      <c r="G9" s="408"/>
    </row>
    <row r="10" spans="1:9" ht="47.25" customHeight="1">
      <c r="A10" s="209" t="s">
        <v>311</v>
      </c>
      <c r="B10" s="286">
        <v>567.6</v>
      </c>
      <c r="C10" s="345">
        <v>735</v>
      </c>
      <c r="D10" s="345">
        <v>898.7</v>
      </c>
      <c r="E10" s="345">
        <v>645.70000000000005</v>
      </c>
      <c r="F10" s="345">
        <v>284.60000000000002</v>
      </c>
      <c r="G10" s="409">
        <v>-6.9</v>
      </c>
    </row>
    <row r="11" spans="1:9" ht="46.5" customHeight="1">
      <c r="A11" s="209" t="s">
        <v>353</v>
      </c>
      <c r="B11" s="287">
        <v>76.7</v>
      </c>
      <c r="C11" s="345">
        <v>132.69999999999999</v>
      </c>
      <c r="D11" s="345">
        <v>1134.5999999999999</v>
      </c>
      <c r="E11" s="345">
        <v>1087.5</v>
      </c>
      <c r="F11" s="345">
        <v>477.4</v>
      </c>
      <c r="G11" s="409">
        <v>315</v>
      </c>
    </row>
    <row r="12" spans="1:9" ht="43.5" customHeight="1">
      <c r="A12" s="209" t="s">
        <v>354</v>
      </c>
      <c r="B12" s="287">
        <v>402.6</v>
      </c>
      <c r="C12" s="345">
        <v>335</v>
      </c>
      <c r="D12" s="345">
        <v>223.1</v>
      </c>
      <c r="E12" s="345">
        <v>437.7</v>
      </c>
      <c r="F12" s="345">
        <v>186.7</v>
      </c>
      <c r="G12" s="409">
        <v>313.8</v>
      </c>
    </row>
    <row r="13" spans="1:9" ht="41.25" customHeight="1">
      <c r="A13" s="210" t="s">
        <v>355</v>
      </c>
      <c r="B13" s="285">
        <v>9</v>
      </c>
      <c r="C13" s="285">
        <v>9</v>
      </c>
      <c r="D13" s="285">
        <v>9</v>
      </c>
      <c r="E13" s="285">
        <v>9</v>
      </c>
      <c r="F13" s="285">
        <v>9</v>
      </c>
      <c r="G13" s="411">
        <v>8</v>
      </c>
      <c r="H13" s="406"/>
      <c r="I13" s="406"/>
    </row>
    <row r="14" spans="1:9" ht="33.75" customHeight="1">
      <c r="A14" s="211" t="s">
        <v>483</v>
      </c>
      <c r="B14" s="288">
        <v>9</v>
      </c>
      <c r="C14" s="288">
        <v>9</v>
      </c>
      <c r="D14" s="288">
        <v>9</v>
      </c>
      <c r="E14" s="288">
        <v>9</v>
      </c>
      <c r="F14" s="288">
        <v>9</v>
      </c>
      <c r="G14" s="411">
        <v>8</v>
      </c>
      <c r="H14" s="407"/>
      <c r="I14" s="407"/>
    </row>
    <row r="15" spans="1:9" ht="51" customHeight="1">
      <c r="A15" s="210" t="s">
        <v>356</v>
      </c>
      <c r="B15" s="288">
        <v>9</v>
      </c>
      <c r="C15" s="288">
        <v>9</v>
      </c>
      <c r="D15" s="288">
        <v>9</v>
      </c>
      <c r="E15" s="288">
        <v>9</v>
      </c>
      <c r="F15" s="288">
        <v>9</v>
      </c>
      <c r="G15" s="411">
        <v>8</v>
      </c>
      <c r="H15" s="407"/>
      <c r="I15" s="407"/>
    </row>
    <row r="16" spans="1:9" ht="35.25" customHeight="1">
      <c r="A16" s="679"/>
      <c r="B16" s="680"/>
      <c r="C16" s="680"/>
      <c r="D16" s="680"/>
      <c r="E16" s="680"/>
      <c r="F16" s="680"/>
      <c r="G16" s="680"/>
    </row>
    <row r="18" spans="1:1" ht="18.75">
      <c r="A18" s="228" t="s">
        <v>316</v>
      </c>
    </row>
    <row r="19" spans="1:1" ht="18.75">
      <c r="A19" s="18"/>
    </row>
    <row r="20" spans="1:1" ht="18.75">
      <c r="A20" s="228" t="s">
        <v>317</v>
      </c>
    </row>
    <row r="21" spans="1:1">
      <c r="A21" s="16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25" right="0.25" top="0.75" bottom="0.75" header="0.3" footer="0.3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workbookViewId="0">
      <selection activeCell="B3" sqref="B3:L3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48"/>
      <c r="B1" s="148"/>
      <c r="C1" s="148"/>
      <c r="D1" s="148"/>
      <c r="E1" s="149"/>
      <c r="F1" s="149"/>
      <c r="G1" s="149"/>
      <c r="H1" s="149"/>
      <c r="I1" s="687" t="s">
        <v>386</v>
      </c>
      <c r="J1" s="687"/>
      <c r="K1" s="687"/>
      <c r="L1" s="687"/>
      <c r="M1" s="687"/>
    </row>
    <row r="2" spans="1:15" ht="55.5" customHeight="1">
      <c r="A2" s="688" t="s">
        <v>325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</row>
    <row r="3" spans="1:15" ht="23.25" customHeight="1">
      <c r="A3" s="148"/>
      <c r="B3" s="689" t="s">
        <v>543</v>
      </c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148"/>
    </row>
    <row r="4" spans="1:15" ht="22.5" customHeight="1">
      <c r="A4" s="148"/>
      <c r="B4" s="690" t="s">
        <v>326</v>
      </c>
      <c r="C4" s="690"/>
      <c r="D4" s="690"/>
      <c r="E4" s="690"/>
      <c r="F4" s="690"/>
      <c r="G4" s="690"/>
      <c r="H4" s="690"/>
      <c r="I4" s="151"/>
      <c r="J4" s="151"/>
      <c r="K4" s="151"/>
      <c r="L4" s="151"/>
      <c r="M4" s="148"/>
    </row>
    <row r="5" spans="1:15" ht="15">
      <c r="A5" s="148"/>
      <c r="B5" s="690" t="s">
        <v>327</v>
      </c>
      <c r="C5" s="690"/>
      <c r="D5" s="690"/>
      <c r="E5" s="690"/>
      <c r="F5" s="690"/>
      <c r="G5" s="690"/>
      <c r="H5" s="690"/>
      <c r="I5" s="151"/>
      <c r="J5" s="151"/>
      <c r="K5" s="151"/>
      <c r="L5" s="151"/>
      <c r="M5" s="148"/>
    </row>
    <row r="6" spans="1:15" ht="6.75" customHeight="1">
      <c r="A6" s="148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48"/>
    </row>
    <row r="7" spans="1:15" ht="24" customHeight="1">
      <c r="A7" s="686" t="s">
        <v>328</v>
      </c>
      <c r="B7" s="686"/>
      <c r="C7" s="686"/>
      <c r="D7" s="686"/>
      <c r="E7" s="152"/>
      <c r="F7" s="152"/>
      <c r="G7" s="152"/>
      <c r="H7" s="152"/>
      <c r="I7" s="152"/>
      <c r="J7" s="152"/>
      <c r="K7" s="152"/>
      <c r="L7" s="153"/>
      <c r="M7" s="153"/>
      <c r="O7" s="153" t="s">
        <v>305</v>
      </c>
    </row>
    <row r="8" spans="1:15" ht="28.5" customHeight="1">
      <c r="A8" s="691" t="s">
        <v>329</v>
      </c>
      <c r="B8" s="691" t="s">
        <v>330</v>
      </c>
      <c r="C8" s="691" t="s">
        <v>331</v>
      </c>
      <c r="D8" s="691" t="s">
        <v>332</v>
      </c>
      <c r="E8" s="691" t="s">
        <v>333</v>
      </c>
      <c r="F8" s="691"/>
      <c r="G8" s="691" t="s">
        <v>334</v>
      </c>
      <c r="H8" s="691"/>
      <c r="I8" s="691" t="s">
        <v>335</v>
      </c>
      <c r="J8" s="691"/>
      <c r="K8" s="691" t="s">
        <v>336</v>
      </c>
      <c r="L8" s="691"/>
      <c r="M8" s="692" t="s">
        <v>337</v>
      </c>
      <c r="N8" s="694" t="s">
        <v>338</v>
      </c>
      <c r="O8" s="695"/>
    </row>
    <row r="9" spans="1:15" ht="28.5" customHeight="1">
      <c r="A9" s="691"/>
      <c r="B9" s="691"/>
      <c r="C9" s="691"/>
      <c r="D9" s="691"/>
      <c r="E9" s="691"/>
      <c r="F9" s="691"/>
      <c r="G9" s="691"/>
      <c r="H9" s="691"/>
      <c r="I9" s="691"/>
      <c r="J9" s="691"/>
      <c r="K9" s="691"/>
      <c r="L9" s="691"/>
      <c r="M9" s="693"/>
      <c r="N9" s="696"/>
      <c r="O9" s="697"/>
    </row>
    <row r="10" spans="1:15" ht="23.25" customHeight="1">
      <c r="A10" s="691"/>
      <c r="B10" s="691"/>
      <c r="C10" s="691"/>
      <c r="D10" s="691"/>
      <c r="E10" s="155" t="s">
        <v>339</v>
      </c>
      <c r="F10" s="155" t="s">
        <v>340</v>
      </c>
      <c r="G10" s="155" t="s">
        <v>339</v>
      </c>
      <c r="H10" s="155" t="s">
        <v>340</v>
      </c>
      <c r="I10" s="155" t="s">
        <v>339</v>
      </c>
      <c r="J10" s="155" t="s">
        <v>340</v>
      </c>
      <c r="K10" s="155" t="s">
        <v>339</v>
      </c>
      <c r="L10" s="155" t="s">
        <v>340</v>
      </c>
      <c r="M10" s="154" t="s">
        <v>341</v>
      </c>
      <c r="N10" s="155" t="s">
        <v>339</v>
      </c>
      <c r="O10" s="155" t="s">
        <v>340</v>
      </c>
    </row>
    <row r="11" spans="1:15" ht="17.25" customHeight="1">
      <c r="A11" s="156">
        <v>1</v>
      </c>
      <c r="B11" s="155">
        <v>2</v>
      </c>
      <c r="C11" s="155">
        <v>3</v>
      </c>
      <c r="D11" s="155">
        <v>4</v>
      </c>
      <c r="E11" s="155">
        <v>5</v>
      </c>
      <c r="F11" s="155">
        <v>6</v>
      </c>
      <c r="G11" s="155">
        <v>7</v>
      </c>
      <c r="H11" s="155">
        <v>8</v>
      </c>
      <c r="I11" s="155">
        <v>9</v>
      </c>
      <c r="J11" s="155">
        <v>10</v>
      </c>
      <c r="K11" s="155">
        <v>11</v>
      </c>
      <c r="L11" s="155">
        <v>12</v>
      </c>
      <c r="M11" s="156">
        <v>13</v>
      </c>
      <c r="N11" s="157">
        <v>14</v>
      </c>
      <c r="O11" s="157">
        <v>15</v>
      </c>
    </row>
    <row r="12" spans="1:15" ht="9" customHeight="1">
      <c r="A12" s="14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48"/>
    </row>
    <row r="13" spans="1:15" ht="28.5" customHeight="1">
      <c r="A13" s="686" t="s">
        <v>342</v>
      </c>
      <c r="B13" s="686"/>
      <c r="C13" s="686"/>
      <c r="D13" s="686"/>
      <c r="E13" s="152"/>
      <c r="F13" s="152"/>
      <c r="G13" s="152"/>
      <c r="H13" s="152"/>
      <c r="I13" s="152"/>
      <c r="J13" s="152"/>
      <c r="K13" s="152"/>
      <c r="L13" s="153"/>
      <c r="M13" s="153"/>
      <c r="O13" s="153" t="s">
        <v>305</v>
      </c>
    </row>
    <row r="14" spans="1:15" ht="30" customHeight="1">
      <c r="A14" s="691" t="s">
        <v>329</v>
      </c>
      <c r="B14" s="691" t="s">
        <v>330</v>
      </c>
      <c r="C14" s="691" t="s">
        <v>343</v>
      </c>
      <c r="D14" s="691" t="s">
        <v>332</v>
      </c>
      <c r="E14" s="691" t="s">
        <v>333</v>
      </c>
      <c r="F14" s="691"/>
      <c r="G14" s="691" t="s">
        <v>334</v>
      </c>
      <c r="H14" s="691"/>
      <c r="I14" s="691" t="s">
        <v>335</v>
      </c>
      <c r="J14" s="691"/>
      <c r="K14" s="691" t="s">
        <v>336</v>
      </c>
      <c r="L14" s="691"/>
      <c r="M14" s="692" t="s">
        <v>337</v>
      </c>
      <c r="N14" s="694" t="s">
        <v>338</v>
      </c>
      <c r="O14" s="695"/>
    </row>
    <row r="15" spans="1:15" ht="19.5" customHeight="1">
      <c r="A15" s="691"/>
      <c r="B15" s="691"/>
      <c r="C15" s="691"/>
      <c r="D15" s="691"/>
      <c r="E15" s="691"/>
      <c r="F15" s="691"/>
      <c r="G15" s="691"/>
      <c r="H15" s="691"/>
      <c r="I15" s="691"/>
      <c r="J15" s="691"/>
      <c r="K15" s="691"/>
      <c r="L15" s="691"/>
      <c r="M15" s="693"/>
      <c r="N15" s="696"/>
      <c r="O15" s="697"/>
    </row>
    <row r="16" spans="1:15" ht="21.75" customHeight="1">
      <c r="A16" s="691"/>
      <c r="B16" s="691"/>
      <c r="C16" s="691"/>
      <c r="D16" s="691"/>
      <c r="E16" s="155" t="s">
        <v>339</v>
      </c>
      <c r="F16" s="155" t="s">
        <v>340</v>
      </c>
      <c r="G16" s="155" t="s">
        <v>339</v>
      </c>
      <c r="H16" s="155" t="s">
        <v>340</v>
      </c>
      <c r="I16" s="155" t="s">
        <v>339</v>
      </c>
      <c r="J16" s="155" t="s">
        <v>340</v>
      </c>
      <c r="K16" s="155" t="s">
        <v>339</v>
      </c>
      <c r="L16" s="155" t="s">
        <v>340</v>
      </c>
      <c r="M16" s="154" t="s">
        <v>341</v>
      </c>
      <c r="N16" s="155" t="s">
        <v>339</v>
      </c>
      <c r="O16" s="155" t="s">
        <v>340</v>
      </c>
    </row>
    <row r="17" spans="1:15">
      <c r="A17" s="156">
        <v>1</v>
      </c>
      <c r="B17" s="155">
        <v>2</v>
      </c>
      <c r="C17" s="155">
        <v>3</v>
      </c>
      <c r="D17" s="155">
        <v>4</v>
      </c>
      <c r="E17" s="155">
        <v>5</v>
      </c>
      <c r="F17" s="155">
        <v>6</v>
      </c>
      <c r="G17" s="155">
        <v>7</v>
      </c>
      <c r="H17" s="155">
        <v>8</v>
      </c>
      <c r="I17" s="155">
        <v>9</v>
      </c>
      <c r="J17" s="155">
        <v>10</v>
      </c>
      <c r="K17" s="155">
        <v>11</v>
      </c>
      <c r="L17" s="155">
        <v>12</v>
      </c>
      <c r="M17" s="156">
        <v>13</v>
      </c>
      <c r="N17" s="157">
        <v>14</v>
      </c>
      <c r="O17" s="157">
        <v>15</v>
      </c>
    </row>
    <row r="18" spans="1:15">
      <c r="A18" s="14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48"/>
    </row>
    <row r="19" spans="1:15" ht="18" customHeight="1">
      <c r="A19" s="148" t="s">
        <v>344</v>
      </c>
      <c r="B19" s="148"/>
      <c r="C19" s="148"/>
      <c r="D19" s="148"/>
      <c r="E19" s="148"/>
      <c r="F19" s="148"/>
      <c r="G19" s="158"/>
      <c r="H19" s="158"/>
      <c r="I19" s="158"/>
      <c r="J19" s="158"/>
      <c r="K19" s="158"/>
      <c r="L19" s="158"/>
      <c r="M19" s="153" t="s">
        <v>305</v>
      </c>
    </row>
    <row r="20" spans="1:15" ht="42.75" customHeight="1">
      <c r="A20" s="159" t="s">
        <v>329</v>
      </c>
      <c r="B20" s="698" t="s">
        <v>330</v>
      </c>
      <c r="C20" s="698"/>
      <c r="D20" s="698" t="s">
        <v>345</v>
      </c>
      <c r="E20" s="698"/>
      <c r="F20" s="698"/>
      <c r="G20" s="698" t="s">
        <v>332</v>
      </c>
      <c r="H20" s="698"/>
      <c r="I20" s="698" t="s">
        <v>346</v>
      </c>
      <c r="J20" s="698"/>
      <c r="K20" s="698"/>
      <c r="L20" s="691" t="s">
        <v>337</v>
      </c>
      <c r="M20" s="691"/>
    </row>
    <row r="21" spans="1:15" ht="12.75" customHeight="1">
      <c r="A21" s="154">
        <v>1</v>
      </c>
      <c r="B21" s="698">
        <v>2</v>
      </c>
      <c r="C21" s="698"/>
      <c r="D21" s="698">
        <v>3</v>
      </c>
      <c r="E21" s="698"/>
      <c r="F21" s="698"/>
      <c r="G21" s="698">
        <v>4</v>
      </c>
      <c r="H21" s="698"/>
      <c r="I21" s="698">
        <v>5</v>
      </c>
      <c r="J21" s="698"/>
      <c r="K21" s="698"/>
      <c r="L21" s="698">
        <v>6</v>
      </c>
      <c r="M21" s="698"/>
    </row>
    <row r="22" spans="1:15">
      <c r="A22" s="149"/>
      <c r="B22" s="150"/>
      <c r="C22" s="150"/>
      <c r="D22" s="150"/>
      <c r="E22" s="150"/>
      <c r="F22" s="150"/>
      <c r="G22" s="158"/>
      <c r="H22" s="158"/>
      <c r="I22" s="158"/>
      <c r="J22" s="158"/>
      <c r="K22" s="158"/>
      <c r="L22" s="158"/>
      <c r="M22" s="148"/>
    </row>
    <row r="23" spans="1:15">
      <c r="A23" s="148"/>
      <c r="B23" s="150"/>
      <c r="C23" s="150"/>
      <c r="D23" s="150"/>
      <c r="E23" s="160"/>
      <c r="F23" s="160"/>
      <c r="G23" s="150"/>
      <c r="H23" s="150"/>
      <c r="I23" s="150"/>
      <c r="J23" s="150"/>
      <c r="K23" s="150"/>
      <c r="L23" s="150"/>
      <c r="M23" s="148"/>
    </row>
    <row r="24" spans="1:15">
      <c r="A24" s="148"/>
      <c r="B24" s="150" t="s">
        <v>316</v>
      </c>
      <c r="C24" s="150"/>
      <c r="D24" s="150"/>
      <c r="E24" s="150"/>
      <c r="F24" s="150"/>
      <c r="G24" s="160"/>
      <c r="H24" s="160"/>
      <c r="I24" s="160"/>
      <c r="J24" s="160"/>
      <c r="K24" s="150" t="s">
        <v>317</v>
      </c>
      <c r="L24" s="150"/>
      <c r="M24" s="148"/>
    </row>
  </sheetData>
  <mergeCells count="37">
    <mergeCell ref="B20:C20"/>
    <mergeCell ref="D20:F20"/>
    <mergeCell ref="G20:H20"/>
    <mergeCell ref="I20:K20"/>
    <mergeCell ref="L21:M21"/>
    <mergeCell ref="B21:C21"/>
    <mergeCell ref="D21:F21"/>
    <mergeCell ref="G21:H21"/>
    <mergeCell ref="I21:K21"/>
    <mergeCell ref="L20:M20"/>
    <mergeCell ref="E14:F15"/>
    <mergeCell ref="G14:H15"/>
    <mergeCell ref="I14:J15"/>
    <mergeCell ref="M14:M15"/>
    <mergeCell ref="N8:O9"/>
    <mergeCell ref="K14:L15"/>
    <mergeCell ref="M8:M9"/>
    <mergeCell ref="N14:O15"/>
    <mergeCell ref="A13:D13"/>
    <mergeCell ref="A14:A16"/>
    <mergeCell ref="B14:B16"/>
    <mergeCell ref="C14:C16"/>
    <mergeCell ref="D14:D16"/>
    <mergeCell ref="A8:A10"/>
    <mergeCell ref="B8:B10"/>
    <mergeCell ref="C8:C10"/>
    <mergeCell ref="I8:J9"/>
    <mergeCell ref="K8:L9"/>
    <mergeCell ref="D8:D10"/>
    <mergeCell ref="E8:F9"/>
    <mergeCell ref="G8:H9"/>
    <mergeCell ref="A7:D7"/>
    <mergeCell ref="I1:M1"/>
    <mergeCell ref="A2:M2"/>
    <mergeCell ref="B3:L3"/>
    <mergeCell ref="B4:H4"/>
    <mergeCell ref="B5:H5"/>
  </mergeCells>
  <phoneticPr fontId="3" type="noConversion"/>
  <pageMargins left="0.19685039370078741" right="0" top="0" bottom="0" header="0.51181102362204722" footer="0.51181102362204722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C11" sqref="C11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48"/>
      <c r="B1" s="148"/>
      <c r="C1" s="681" t="s">
        <v>347</v>
      </c>
      <c r="D1" s="681"/>
    </row>
    <row r="2" spans="1:4" ht="75" customHeight="1">
      <c r="A2" s="688" t="s">
        <v>318</v>
      </c>
      <c r="B2" s="688"/>
      <c r="C2" s="688"/>
      <c r="D2" s="688"/>
    </row>
    <row r="3" spans="1:4" ht="20.25" customHeight="1">
      <c r="A3" s="687" t="s">
        <v>312</v>
      </c>
      <c r="B3" s="687"/>
      <c r="C3" s="687"/>
      <c r="D3" s="687"/>
    </row>
    <row r="4" spans="1:4" ht="27" customHeight="1">
      <c r="A4" s="699" t="s">
        <v>313</v>
      </c>
      <c r="B4" s="699"/>
      <c r="C4" s="699"/>
      <c r="D4" s="699"/>
    </row>
    <row r="5" spans="1:4" ht="57" customHeight="1">
      <c r="A5" s="212" t="s">
        <v>314</v>
      </c>
      <c r="B5" s="212" t="s">
        <v>315</v>
      </c>
      <c r="C5" s="212" t="s">
        <v>544</v>
      </c>
      <c r="D5" s="212" t="s">
        <v>324</v>
      </c>
    </row>
    <row r="6" spans="1:4" ht="63" customHeight="1">
      <c r="A6" s="213" t="s">
        <v>319</v>
      </c>
      <c r="B6" s="214"/>
      <c r="C6" s="214"/>
      <c r="D6" s="214"/>
    </row>
    <row r="7" spans="1:4">
      <c r="A7" s="215" t="s">
        <v>320</v>
      </c>
      <c r="B7" s="155"/>
      <c r="C7" s="216"/>
      <c r="D7" s="217"/>
    </row>
    <row r="8" spans="1:4" ht="29.25" customHeight="1">
      <c r="A8" s="215" t="s">
        <v>321</v>
      </c>
      <c r="B8" s="218"/>
      <c r="C8" s="219"/>
      <c r="D8" s="220"/>
    </row>
    <row r="9" spans="1:4" ht="34.5" customHeight="1">
      <c r="A9" s="215" t="s">
        <v>516</v>
      </c>
      <c r="B9" s="155"/>
      <c r="C9" s="216"/>
      <c r="D9" s="217"/>
    </row>
    <row r="10" spans="1:4" ht="24" customHeight="1">
      <c r="A10" s="215" t="s">
        <v>516</v>
      </c>
      <c r="B10" s="155" t="s">
        <v>517</v>
      </c>
      <c r="C10" s="216">
        <v>64.569999999999993</v>
      </c>
      <c r="D10" s="217">
        <v>81.599999999999994</v>
      </c>
    </row>
    <row r="11" spans="1:4" ht="22.5" customHeight="1">
      <c r="A11" s="215" t="s">
        <v>322</v>
      </c>
      <c r="B11" s="155"/>
      <c r="C11" s="216"/>
      <c r="D11" s="217"/>
    </row>
    <row r="12" spans="1:4" ht="50.25" customHeight="1">
      <c r="A12" s="213" t="s">
        <v>323</v>
      </c>
      <c r="B12" s="218"/>
      <c r="C12" s="219"/>
      <c r="D12" s="220"/>
    </row>
    <row r="13" spans="1:4">
      <c r="A13" s="221"/>
      <c r="B13" s="222"/>
      <c r="C13" s="223"/>
      <c r="D13" s="223"/>
    </row>
    <row r="14" spans="1:4" ht="30.75" customHeight="1">
      <c r="A14" s="150" t="s">
        <v>316</v>
      </c>
      <c r="B14" s="150"/>
      <c r="C14" s="150"/>
      <c r="D14" s="150"/>
    </row>
    <row r="16" spans="1:4">
      <c r="A16" s="150" t="s">
        <v>317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J4" sqref="J4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E1" s="681" t="s">
        <v>382</v>
      </c>
      <c r="F1" s="681"/>
      <c r="G1" s="161"/>
    </row>
    <row r="2" spans="3:7" ht="68.25" customHeight="1">
      <c r="C2" s="700" t="s">
        <v>352</v>
      </c>
      <c r="D2" s="700"/>
      <c r="E2" s="700"/>
      <c r="F2" s="700"/>
    </row>
    <row r="3" spans="3:7">
      <c r="C3" s="224"/>
    </row>
    <row r="4" spans="3:7" ht="107.25" customHeight="1">
      <c r="C4" s="225" t="s">
        <v>348</v>
      </c>
      <c r="D4" s="225" t="s">
        <v>349</v>
      </c>
      <c r="E4" s="225" t="s">
        <v>350</v>
      </c>
      <c r="F4" s="225" t="s">
        <v>351</v>
      </c>
    </row>
    <row r="5" spans="3:7" ht="33.75" customHeight="1">
      <c r="C5" s="226"/>
      <c r="D5" s="226"/>
      <c r="E5" s="226"/>
      <c r="F5" s="226"/>
    </row>
    <row r="6" spans="3:7" ht="27" customHeight="1">
      <c r="C6" s="226"/>
      <c r="D6" s="226"/>
      <c r="E6" s="226"/>
      <c r="F6" s="226"/>
    </row>
    <row r="7" spans="3:7" ht="28.5" customHeight="1">
      <c r="C7" s="226"/>
      <c r="D7" s="226"/>
      <c r="E7" s="226"/>
      <c r="F7" s="226"/>
    </row>
    <row r="8" spans="3:7" ht="36" customHeight="1">
      <c r="C8" s="226"/>
      <c r="D8" s="226"/>
      <c r="E8" s="226"/>
      <c r="F8" s="226"/>
    </row>
    <row r="10" spans="3:7">
      <c r="C10" s="150" t="s">
        <v>316</v>
      </c>
    </row>
    <row r="12" spans="3:7">
      <c r="C12" s="150" t="s">
        <v>317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58"/>
  <sheetViews>
    <sheetView tabSelected="1" view="pageBreakPreview" topLeftCell="A16" zoomScale="60" zoomScaleNormal="60" workbookViewId="0">
      <selection activeCell="B32" sqref="B32:D32"/>
    </sheetView>
  </sheetViews>
  <sheetFormatPr defaultColWidth="9.140625"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486</v>
      </c>
      <c r="B1" s="12"/>
      <c r="D1" s="1"/>
      <c r="E1" s="1" t="s">
        <v>504</v>
      </c>
      <c r="F1" s="1"/>
      <c r="G1" s="1"/>
    </row>
    <row r="2" spans="1:10">
      <c r="B2" s="12"/>
      <c r="D2" s="1"/>
      <c r="E2" s="1" t="s">
        <v>494</v>
      </c>
      <c r="F2" s="1"/>
      <c r="G2" s="1"/>
    </row>
    <row r="3" spans="1:10" ht="18.75" customHeight="1">
      <c r="A3" s="435"/>
      <c r="B3" s="436"/>
      <c r="D3" s="12"/>
      <c r="E3" s="1" t="s">
        <v>495</v>
      </c>
      <c r="F3" s="1"/>
      <c r="G3" s="1"/>
    </row>
    <row r="4" spans="1:10" ht="18.75" customHeight="1">
      <c r="A4" s="2" t="s">
        <v>487</v>
      </c>
      <c r="D4" s="12"/>
      <c r="E4" s="433" t="s">
        <v>496</v>
      </c>
      <c r="F4" s="433"/>
      <c r="G4" s="433"/>
      <c r="J4" s="29"/>
    </row>
    <row r="5" spans="1:10" ht="18.75" customHeight="1">
      <c r="A5" s="229"/>
      <c r="B5" s="229"/>
      <c r="D5" s="12"/>
      <c r="E5" s="12"/>
      <c r="F5" s="12"/>
      <c r="G5" s="434"/>
      <c r="H5" s="434"/>
      <c r="I5" s="14"/>
      <c r="J5" s="14"/>
    </row>
    <row r="6" spans="1:10" ht="18.75" customHeight="1">
      <c r="A6" s="2"/>
      <c r="D6" s="12"/>
      <c r="E6" s="12"/>
      <c r="F6" s="12"/>
      <c r="G6" s="14"/>
      <c r="H6" s="14"/>
      <c r="I6" s="14"/>
      <c r="J6" s="14"/>
    </row>
    <row r="7" spans="1:10" ht="18.75" customHeight="1">
      <c r="A7" s="2"/>
      <c r="D7" s="12"/>
      <c r="E7" s="12"/>
      <c r="F7" s="12"/>
      <c r="G7" s="14"/>
      <c r="H7" s="14"/>
      <c r="I7" s="14"/>
      <c r="J7" s="14"/>
    </row>
    <row r="8" spans="1:10" ht="18.75" customHeight="1">
      <c r="A8" s="437" t="s">
        <v>488</v>
      </c>
      <c r="B8" s="437"/>
      <c r="D8" s="12"/>
      <c r="E8" s="12"/>
      <c r="F8" s="12"/>
      <c r="G8" s="434"/>
      <c r="H8" s="434"/>
      <c r="I8" s="434"/>
      <c r="J8" s="434"/>
    </row>
    <row r="9" spans="1:10" ht="18.75" customHeight="1">
      <c r="E9" s="1" t="s">
        <v>491</v>
      </c>
      <c r="F9" s="1"/>
      <c r="G9" s="1"/>
    </row>
    <row r="10" spans="1:10">
      <c r="A10" s="14" t="s">
        <v>489</v>
      </c>
      <c r="D10" s="14"/>
      <c r="E10" s="230"/>
      <c r="F10" s="230"/>
      <c r="G10" s="230"/>
      <c r="H10" s="230"/>
    </row>
    <row r="11" spans="1:10" ht="18.75" customHeight="1">
      <c r="A11" s="440"/>
      <c r="B11" s="440"/>
      <c r="C11" s="125"/>
      <c r="D11" s="125"/>
      <c r="E11" s="231" t="s">
        <v>492</v>
      </c>
      <c r="F11" s="231"/>
      <c r="G11" s="231"/>
      <c r="H11" s="231"/>
    </row>
    <row r="12" spans="1:10" ht="20.25" customHeight="1">
      <c r="A12" s="437" t="s">
        <v>490</v>
      </c>
      <c r="B12" s="437"/>
      <c r="D12" s="1"/>
      <c r="E12" s="230"/>
      <c r="F12" s="230"/>
      <c r="G12" s="230"/>
      <c r="H12" s="230"/>
    </row>
    <row r="13" spans="1:10" ht="19.5" customHeight="1">
      <c r="A13" s="438"/>
      <c r="B13" s="438"/>
      <c r="E13" s="231" t="s">
        <v>493</v>
      </c>
      <c r="F13" s="231"/>
      <c r="G13" s="231"/>
      <c r="H13" s="231"/>
    </row>
    <row r="14" spans="1:10" ht="19.5" customHeight="1">
      <c r="A14" s="2"/>
      <c r="E14" s="230"/>
      <c r="F14" s="230"/>
      <c r="G14" s="230"/>
      <c r="H14" s="230"/>
    </row>
    <row r="15" spans="1:10" ht="19.5" customHeight="1">
      <c r="A15" s="437"/>
      <c r="B15" s="437"/>
      <c r="D15" s="12"/>
      <c r="E15" s="12"/>
      <c r="F15" s="12"/>
      <c r="G15" s="433"/>
      <c r="H15" s="433"/>
      <c r="I15" s="433"/>
      <c r="J15" s="433"/>
    </row>
    <row r="16" spans="1:10" ht="16.5" customHeight="1">
      <c r="A16" s="437" t="s">
        <v>488</v>
      </c>
      <c r="B16" s="437"/>
      <c r="D16" s="12"/>
      <c r="E16" s="12"/>
      <c r="F16" s="12"/>
      <c r="G16" s="14"/>
      <c r="H16" s="14"/>
      <c r="I16" s="14"/>
      <c r="J16" s="14"/>
    </row>
    <row r="17" spans="1:10" ht="16.5" customHeight="1">
      <c r="A17" s="2"/>
      <c r="D17" s="12"/>
      <c r="E17" s="12"/>
      <c r="F17" s="12"/>
      <c r="G17" s="14"/>
      <c r="H17" s="14"/>
      <c r="I17" s="14"/>
      <c r="J17" s="14"/>
    </row>
    <row r="18" spans="1:10" ht="18.75" customHeight="1">
      <c r="A18" s="437"/>
      <c r="B18" s="437"/>
      <c r="D18" s="12"/>
      <c r="E18" s="1" t="s">
        <v>488</v>
      </c>
      <c r="F18" s="1"/>
      <c r="G18" s="1"/>
    </row>
    <row r="19" spans="1:10" ht="18.75" customHeight="1">
      <c r="A19" s="2"/>
      <c r="D19" s="12"/>
      <c r="E19" s="1"/>
      <c r="F19" s="1"/>
      <c r="G19" s="1"/>
    </row>
    <row r="20" spans="1:10" ht="27.75" customHeight="1">
      <c r="A20" s="37"/>
      <c r="B20" s="439"/>
      <c r="C20" s="439"/>
      <c r="D20" s="439"/>
      <c r="E20" s="181"/>
      <c r="F20" s="182"/>
      <c r="G20" s="4" t="s">
        <v>185</v>
      </c>
    </row>
    <row r="21" spans="1:10" ht="34.5" customHeight="1">
      <c r="A21" s="263" t="s">
        <v>507</v>
      </c>
      <c r="B21" s="439"/>
      <c r="C21" s="439"/>
      <c r="D21" s="439"/>
      <c r="E21" s="42"/>
      <c r="F21" s="10" t="s">
        <v>99</v>
      </c>
      <c r="G21" s="4">
        <v>20607508</v>
      </c>
    </row>
    <row r="22" spans="1:10" ht="28.5" customHeight="1">
      <c r="A22" s="37" t="s">
        <v>11</v>
      </c>
      <c r="B22" s="439"/>
      <c r="C22" s="439"/>
      <c r="D22" s="439"/>
      <c r="E22" s="38"/>
      <c r="F22" s="10" t="s">
        <v>98</v>
      </c>
      <c r="G22" s="4"/>
    </row>
    <row r="23" spans="1:10" ht="27" customHeight="1">
      <c r="A23" s="37" t="s">
        <v>16</v>
      </c>
      <c r="B23" s="439"/>
      <c r="C23" s="439"/>
      <c r="D23" s="439"/>
      <c r="E23" s="38"/>
      <c r="F23" s="10" t="s">
        <v>97</v>
      </c>
      <c r="G23" s="4">
        <v>32103</v>
      </c>
    </row>
    <row r="24" spans="1:10" ht="27" customHeight="1">
      <c r="A24" s="40" t="s">
        <v>65</v>
      </c>
      <c r="B24" s="439"/>
      <c r="C24" s="439"/>
      <c r="D24" s="439"/>
      <c r="E24" s="42"/>
      <c r="F24" s="10" t="s">
        <v>6</v>
      </c>
      <c r="G24" s="4"/>
    </row>
    <row r="25" spans="1:10" ht="24.75" customHeight="1">
      <c r="A25" s="40" t="s">
        <v>13</v>
      </c>
      <c r="B25" s="439"/>
      <c r="C25" s="439"/>
      <c r="D25" s="439"/>
      <c r="E25" s="42"/>
      <c r="F25" s="10" t="s">
        <v>5</v>
      </c>
      <c r="G25" s="4">
        <v>71212</v>
      </c>
    </row>
    <row r="26" spans="1:10" ht="33.75" customHeight="1">
      <c r="A26" s="40" t="s">
        <v>12</v>
      </c>
      <c r="B26" s="439"/>
      <c r="C26" s="439"/>
      <c r="D26" s="439"/>
      <c r="E26" s="42"/>
      <c r="F26" s="10" t="s">
        <v>7</v>
      </c>
      <c r="G26" s="4" t="s">
        <v>508</v>
      </c>
    </row>
    <row r="27" spans="1:10" ht="40.5" customHeight="1">
      <c r="A27" s="40" t="s">
        <v>239</v>
      </c>
      <c r="B27" s="439"/>
      <c r="C27" s="439"/>
      <c r="D27" s="439"/>
      <c r="E27" s="439" t="s">
        <v>136</v>
      </c>
      <c r="F27" s="441"/>
      <c r="G27" s="8"/>
    </row>
    <row r="28" spans="1:10" ht="36" customHeight="1">
      <c r="A28" s="40" t="s">
        <v>17</v>
      </c>
      <c r="B28" s="439"/>
      <c r="C28" s="439"/>
      <c r="D28" s="439"/>
      <c r="E28" s="439" t="s">
        <v>509</v>
      </c>
      <c r="F28" s="442"/>
      <c r="G28" s="8"/>
    </row>
    <row r="29" spans="1:10" ht="33" customHeight="1">
      <c r="A29" s="40" t="s">
        <v>89</v>
      </c>
      <c r="B29" s="439">
        <v>9</v>
      </c>
      <c r="C29" s="439"/>
      <c r="D29" s="439"/>
      <c r="E29" s="41"/>
      <c r="F29" s="41"/>
      <c r="G29" s="41"/>
    </row>
    <row r="30" spans="1:10" ht="30.75" customHeight="1">
      <c r="A30" s="37" t="s">
        <v>8</v>
      </c>
      <c r="B30" s="439" t="s">
        <v>510</v>
      </c>
      <c r="C30" s="439"/>
      <c r="D30" s="439"/>
      <c r="E30" s="39"/>
      <c r="F30" s="39"/>
      <c r="G30" s="39"/>
    </row>
    <row r="31" spans="1:10" ht="34.5" customHeight="1">
      <c r="A31" s="40" t="s">
        <v>9</v>
      </c>
      <c r="B31" s="439" t="s">
        <v>511</v>
      </c>
      <c r="C31" s="439"/>
      <c r="D31" s="439"/>
      <c r="E31" s="41"/>
      <c r="F31" s="41"/>
      <c r="G31" s="41"/>
    </row>
    <row r="32" spans="1:10" ht="28.5" customHeight="1">
      <c r="A32" s="37" t="s">
        <v>10</v>
      </c>
      <c r="B32" s="439" t="s">
        <v>546</v>
      </c>
      <c r="C32" s="439"/>
      <c r="D32" s="439"/>
      <c r="E32" s="39"/>
      <c r="F32" s="39"/>
      <c r="G32" s="39"/>
    </row>
    <row r="33" spans="1:7" ht="269.25" customHeight="1">
      <c r="A33" s="443"/>
      <c r="B33" s="443"/>
      <c r="C33" s="443"/>
      <c r="D33" s="1"/>
      <c r="E33" s="1"/>
      <c r="F33" s="1"/>
      <c r="G33" s="1"/>
    </row>
    <row r="34" spans="1:7" ht="27.75" customHeight="1">
      <c r="A34" s="415"/>
      <c r="B34" s="415"/>
      <c r="C34" s="415"/>
      <c r="D34" s="415"/>
      <c r="E34" s="415"/>
      <c r="F34" s="415"/>
      <c r="G34" s="415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9"/>
      <c r="B37" s="139"/>
      <c r="C37" s="139"/>
      <c r="D37" s="139"/>
      <c r="E37" s="139"/>
      <c r="F37" s="139"/>
      <c r="G37" s="139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4"/>
      <c r="C40" s="14"/>
      <c r="D40" s="14"/>
      <c r="E40" s="14"/>
      <c r="F40" s="14"/>
      <c r="G40" s="14"/>
    </row>
    <row r="41" spans="1:7" ht="36" customHeight="1">
      <c r="B41" s="140"/>
      <c r="C41" s="29"/>
      <c r="D41" s="24"/>
      <c r="E41" s="24"/>
      <c r="F41" s="24"/>
      <c r="G41" s="24"/>
    </row>
    <row r="42" spans="1:7" ht="66" customHeight="1">
      <c r="B42" s="140"/>
      <c r="C42" s="29"/>
      <c r="D42" s="30"/>
      <c r="E42" s="30"/>
      <c r="F42" s="30"/>
      <c r="G42" s="30"/>
    </row>
    <row r="43" spans="1:7" ht="12.75" customHeight="1">
      <c r="A43" s="130"/>
      <c r="B43" s="131"/>
      <c r="C43" s="130"/>
      <c r="D43" s="130"/>
      <c r="E43" s="131"/>
      <c r="F43" s="130"/>
      <c r="G43" s="131"/>
    </row>
    <row r="44" spans="1:7" ht="27.75" customHeight="1">
      <c r="A44" s="141"/>
      <c r="B44" s="141"/>
      <c r="C44" s="141"/>
      <c r="D44" s="141"/>
      <c r="E44" s="141"/>
      <c r="F44" s="141"/>
      <c r="G44" s="141"/>
    </row>
    <row r="45" spans="1:7" ht="27" customHeight="1">
      <c r="A45" s="132"/>
      <c r="B45" s="131"/>
      <c r="C45" s="133"/>
      <c r="D45" s="133"/>
      <c r="E45" s="133"/>
      <c r="F45" s="133"/>
      <c r="G45" s="60"/>
    </row>
    <row r="46" spans="1:7" ht="38.25" customHeight="1">
      <c r="A46" s="132"/>
      <c r="B46" s="131"/>
      <c r="C46" s="133"/>
      <c r="D46" s="133"/>
      <c r="E46" s="133"/>
      <c r="F46" s="133"/>
      <c r="G46" s="60"/>
    </row>
    <row r="47" spans="1:7" ht="20.100000000000001" customHeight="1">
      <c r="A47" s="134"/>
      <c r="B47" s="131"/>
      <c r="C47" s="133"/>
      <c r="D47" s="133"/>
      <c r="E47" s="133"/>
      <c r="F47" s="133"/>
      <c r="G47" s="60"/>
    </row>
    <row r="48" spans="1:7" ht="20.100000000000001" customHeight="1">
      <c r="A48" s="132"/>
      <c r="B48" s="131"/>
      <c r="C48" s="133"/>
      <c r="D48" s="133"/>
      <c r="E48" s="133"/>
      <c r="F48" s="133"/>
      <c r="G48" s="60"/>
    </row>
    <row r="49" spans="1:7" ht="20.100000000000001" customHeight="1">
      <c r="A49" s="132"/>
      <c r="B49" s="131"/>
      <c r="C49" s="133"/>
      <c r="D49" s="133"/>
      <c r="E49" s="133"/>
      <c r="F49" s="133"/>
      <c r="G49" s="60"/>
    </row>
    <row r="50" spans="1:7" ht="27" customHeight="1">
      <c r="A50" s="132"/>
      <c r="B50" s="131"/>
      <c r="C50" s="133"/>
      <c r="D50" s="133"/>
      <c r="E50" s="133"/>
      <c r="F50" s="133"/>
      <c r="G50" s="60"/>
    </row>
    <row r="51" spans="1:7" ht="20.100000000000001" customHeight="1">
      <c r="A51" s="135"/>
      <c r="B51" s="131"/>
      <c r="C51" s="133"/>
      <c r="D51" s="133"/>
      <c r="E51" s="133"/>
      <c r="F51" s="133"/>
      <c r="G51" s="60"/>
    </row>
    <row r="52" spans="1:7" ht="37.5" customHeight="1">
      <c r="A52" s="136"/>
      <c r="B52" s="131"/>
      <c r="C52" s="133"/>
      <c r="D52" s="133"/>
      <c r="E52" s="133"/>
      <c r="F52" s="133"/>
      <c r="G52" s="60"/>
    </row>
    <row r="53" spans="1:7" ht="21" customHeight="1">
      <c r="A53" s="132"/>
      <c r="B53" s="131"/>
      <c r="C53" s="133"/>
      <c r="D53" s="133"/>
      <c r="E53" s="133"/>
      <c r="F53" s="133"/>
      <c r="G53" s="60"/>
    </row>
    <row r="54" spans="1:7" ht="20.100000000000001" customHeight="1">
      <c r="A54" s="137"/>
      <c r="B54" s="131"/>
      <c r="C54" s="133"/>
      <c r="D54" s="133"/>
      <c r="E54" s="133"/>
      <c r="F54" s="133"/>
      <c r="G54" s="60"/>
    </row>
    <row r="55" spans="1:7" ht="20.100000000000001" customHeight="1">
      <c r="A55" s="15"/>
      <c r="B55" s="131"/>
      <c r="C55" s="133"/>
      <c r="D55" s="133"/>
      <c r="E55" s="133"/>
      <c r="F55" s="133"/>
      <c r="G55" s="60"/>
    </row>
    <row r="56" spans="1:7" ht="20.100000000000001" customHeight="1">
      <c r="A56" s="135"/>
      <c r="B56" s="131"/>
      <c r="C56" s="133"/>
      <c r="D56" s="133"/>
      <c r="E56" s="133"/>
      <c r="F56" s="133"/>
      <c r="G56" s="60"/>
    </row>
    <row r="57" spans="1:7" ht="18" customHeight="1">
      <c r="A57" s="136"/>
      <c r="B57" s="131"/>
      <c r="C57" s="133"/>
      <c r="D57" s="133"/>
      <c r="E57" s="133"/>
      <c r="F57" s="133"/>
      <c r="G57" s="60"/>
    </row>
    <row r="58" spans="1:7" ht="0.75" hidden="1" customHeight="1">
      <c r="A58" s="136"/>
      <c r="B58" s="30"/>
      <c r="C58" s="59"/>
      <c r="D58" s="59"/>
      <c r="E58" s="142"/>
      <c r="F58" s="142"/>
      <c r="G58" s="142"/>
    </row>
    <row r="59" spans="1:7" ht="18.75" hidden="1" customHeight="1" outlineLevel="1">
      <c r="A59" s="141"/>
      <c r="B59" s="141"/>
      <c r="C59" s="141"/>
      <c r="D59" s="141"/>
      <c r="E59" s="141"/>
      <c r="F59" s="141"/>
      <c r="G59" s="141"/>
    </row>
    <row r="60" spans="1:7" ht="21" customHeight="1" collapsed="1">
      <c r="A60" s="136"/>
      <c r="B60" s="131"/>
      <c r="C60" s="133"/>
      <c r="D60" s="133"/>
      <c r="E60" s="133"/>
      <c r="F60" s="133"/>
      <c r="G60" s="60"/>
    </row>
    <row r="61" spans="1:7" ht="23.25" customHeight="1">
      <c r="A61" s="34"/>
      <c r="B61" s="131"/>
      <c r="C61" s="133"/>
      <c r="D61" s="133"/>
      <c r="E61" s="133"/>
      <c r="F61" s="133"/>
      <c r="G61" s="60"/>
    </row>
    <row r="62" spans="1:7" ht="36.75" customHeight="1">
      <c r="A62" s="34"/>
      <c r="B62" s="131"/>
      <c r="C62" s="133"/>
      <c r="D62" s="133"/>
      <c r="E62" s="133"/>
      <c r="F62" s="133"/>
      <c r="G62" s="60"/>
    </row>
    <row r="63" spans="1:7" ht="37.5" customHeight="1">
      <c r="A63" s="136"/>
      <c r="B63" s="131"/>
      <c r="C63" s="133"/>
      <c r="D63" s="133"/>
      <c r="E63" s="133"/>
      <c r="F63" s="133"/>
      <c r="G63" s="60"/>
    </row>
    <row r="64" spans="1:7" ht="37.5" customHeight="1">
      <c r="A64" s="136"/>
      <c r="B64" s="131"/>
      <c r="C64" s="133"/>
      <c r="D64" s="133"/>
      <c r="E64" s="133"/>
      <c r="F64" s="133"/>
      <c r="G64" s="60"/>
    </row>
    <row r="65" spans="1:7" ht="21" customHeight="1">
      <c r="A65" s="137"/>
      <c r="B65" s="131"/>
      <c r="C65" s="133"/>
      <c r="D65" s="133"/>
      <c r="E65" s="133"/>
      <c r="F65" s="133"/>
      <c r="G65" s="60"/>
    </row>
    <row r="66" spans="1:7" ht="20.100000000000001" customHeight="1">
      <c r="A66" s="141"/>
      <c r="B66" s="141"/>
      <c r="C66" s="141"/>
      <c r="D66" s="141"/>
      <c r="E66" s="141"/>
      <c r="F66" s="141"/>
      <c r="G66" s="141"/>
    </row>
    <row r="67" spans="1:7" ht="19.5" customHeight="1">
      <c r="A67" s="15"/>
      <c r="B67" s="130"/>
      <c r="C67" s="133"/>
      <c r="D67" s="133"/>
      <c r="E67" s="133"/>
      <c r="F67" s="133"/>
      <c r="G67" s="60"/>
    </row>
    <row r="68" spans="1:7" ht="20.100000000000001" customHeight="1">
      <c r="A68" s="15"/>
      <c r="B68" s="130"/>
      <c r="C68" s="133"/>
      <c r="D68" s="133"/>
      <c r="E68" s="133"/>
      <c r="F68" s="133"/>
      <c r="G68" s="60"/>
    </row>
    <row r="69" spans="1:7" ht="21" customHeight="1">
      <c r="A69" s="135"/>
      <c r="B69" s="130"/>
      <c r="C69" s="133"/>
      <c r="D69" s="133"/>
      <c r="E69" s="133"/>
      <c r="F69" s="133"/>
      <c r="G69" s="60"/>
    </row>
    <row r="70" spans="1:7" ht="24" customHeight="1">
      <c r="A70" s="143"/>
      <c r="B70" s="143"/>
      <c r="C70" s="143"/>
      <c r="D70" s="143"/>
      <c r="E70" s="143"/>
      <c r="F70" s="143"/>
      <c r="G70" s="143"/>
    </row>
    <row r="71" spans="1:7" ht="16.5" customHeight="1">
      <c r="A71" s="136"/>
      <c r="B71" s="130"/>
      <c r="C71" s="133"/>
      <c r="D71" s="133"/>
      <c r="E71" s="133"/>
      <c r="F71" s="133"/>
      <c r="G71" s="60"/>
    </row>
    <row r="72" spans="1:7" ht="20.100000000000001" customHeight="1">
      <c r="A72" s="144"/>
      <c r="B72" s="144"/>
      <c r="C72" s="144"/>
      <c r="D72" s="144"/>
      <c r="E72" s="144"/>
      <c r="F72" s="144"/>
      <c r="G72" s="144"/>
    </row>
    <row r="73" spans="1:7" ht="16.5" customHeight="1">
      <c r="A73" s="136"/>
      <c r="B73" s="130"/>
      <c r="C73" s="133"/>
      <c r="D73" s="133"/>
      <c r="E73" s="133"/>
      <c r="F73" s="133"/>
      <c r="G73" s="60"/>
    </row>
    <row r="74" spans="1:7" ht="20.100000000000001" customHeight="1">
      <c r="A74" s="136"/>
      <c r="B74" s="130"/>
      <c r="C74" s="133"/>
      <c r="D74" s="133"/>
      <c r="E74" s="133"/>
      <c r="F74" s="133"/>
      <c r="G74" s="60"/>
    </row>
    <row r="75" spans="1:7" ht="20.100000000000001" customHeight="1">
      <c r="A75" s="141"/>
      <c r="B75" s="141"/>
      <c r="C75" s="141"/>
      <c r="D75" s="141"/>
      <c r="E75" s="141"/>
      <c r="F75" s="141"/>
      <c r="G75" s="141"/>
    </row>
    <row r="76" spans="1:7" ht="18" customHeight="1">
      <c r="A76" s="136"/>
      <c r="B76" s="130"/>
      <c r="C76" s="133"/>
      <c r="D76" s="133"/>
      <c r="E76" s="133"/>
      <c r="F76" s="133"/>
      <c r="G76" s="60"/>
    </row>
    <row r="77" spans="1:7" ht="20.100000000000001" customHeight="1">
      <c r="A77" s="136"/>
      <c r="B77" s="130"/>
      <c r="C77" s="133"/>
      <c r="D77" s="133"/>
      <c r="E77" s="133"/>
      <c r="F77" s="133"/>
      <c r="G77" s="60"/>
    </row>
    <row r="78" spans="1:7" ht="20.100000000000001" customHeight="1">
      <c r="A78" s="138"/>
      <c r="B78" s="130"/>
      <c r="C78" s="133"/>
      <c r="D78" s="133"/>
      <c r="E78" s="133"/>
      <c r="F78" s="133"/>
      <c r="G78" s="60"/>
    </row>
    <row r="79" spans="1:7" ht="20.100000000000001" customHeight="1">
      <c r="A79" s="137"/>
      <c r="B79" s="130"/>
      <c r="C79" s="133"/>
      <c r="D79" s="133"/>
      <c r="E79" s="133"/>
      <c r="F79" s="133"/>
      <c r="G79" s="60"/>
    </row>
    <row r="80" spans="1:7" s="3" customFormat="1" ht="20.100000000000001" customHeight="1">
      <c r="A80" s="136"/>
      <c r="B80" s="130"/>
      <c r="C80" s="133"/>
      <c r="D80" s="133"/>
      <c r="E80" s="133"/>
      <c r="F80" s="133"/>
      <c r="G80" s="60"/>
    </row>
    <row r="81" spans="1:7" ht="20.100000000000001" customHeight="1">
      <c r="A81" s="136"/>
      <c r="B81" s="130"/>
      <c r="C81" s="133"/>
      <c r="D81" s="133"/>
      <c r="E81" s="133"/>
      <c r="F81" s="133"/>
      <c r="G81" s="60"/>
    </row>
    <row r="82" spans="1:7" ht="20.100000000000001" customHeight="1">
      <c r="A82" s="137"/>
      <c r="B82" s="130"/>
      <c r="C82" s="133"/>
      <c r="D82" s="133"/>
      <c r="E82" s="133"/>
      <c r="F82" s="133"/>
      <c r="G82" s="60"/>
    </row>
    <row r="83" spans="1:7" s="3" customFormat="1" ht="20.100000000000001" customHeight="1">
      <c r="A83" s="136"/>
      <c r="B83" s="130"/>
      <c r="C83" s="133"/>
      <c r="D83" s="133"/>
      <c r="E83" s="133"/>
      <c r="F83" s="133"/>
      <c r="G83" s="60"/>
    </row>
    <row r="84" spans="1:7" ht="20.100000000000001" customHeight="1">
      <c r="A84" s="136"/>
      <c r="B84" s="130"/>
      <c r="C84" s="133"/>
      <c r="D84" s="133"/>
      <c r="E84" s="133"/>
      <c r="F84" s="133"/>
      <c r="G84" s="60"/>
    </row>
    <row r="85" spans="1:7" ht="20.100000000000001" customHeight="1">
      <c r="A85" s="137"/>
      <c r="B85" s="64"/>
      <c r="C85" s="133"/>
      <c r="D85" s="133"/>
      <c r="E85" s="133"/>
      <c r="F85" s="133"/>
      <c r="G85" s="60"/>
    </row>
    <row r="86" spans="1:7" s="3" customFormat="1" ht="20.100000000000001" customHeight="1">
      <c r="A86" s="137"/>
      <c r="B86" s="2"/>
      <c r="C86" s="133"/>
      <c r="D86" s="133"/>
      <c r="E86" s="133"/>
      <c r="F86" s="133"/>
      <c r="G86" s="60"/>
    </row>
    <row r="87" spans="1:7" ht="8.25" customHeight="1">
      <c r="A87" s="15"/>
    </row>
    <row r="88" spans="1:7" ht="21.75" customHeight="1">
      <c r="A88" s="76"/>
      <c r="B88" s="77"/>
      <c r="C88" s="128"/>
      <c r="D88" s="78"/>
      <c r="E88" s="18"/>
      <c r="F88" s="18"/>
      <c r="G88" s="18"/>
    </row>
    <row r="89" spans="1:7" ht="20.100000000000001" customHeight="1">
      <c r="A89" s="79"/>
      <c r="B89" s="80"/>
      <c r="C89" s="79"/>
      <c r="D89" s="80"/>
      <c r="E89" s="80"/>
      <c r="F89" s="80"/>
      <c r="G89" s="80"/>
    </row>
    <row r="91" spans="1:7">
      <c r="A91" s="29"/>
    </row>
    <row r="92" spans="1:7">
      <c r="A92" s="29"/>
    </row>
    <row r="93" spans="1:7">
      <c r="A93" s="29"/>
    </row>
    <row r="94" spans="1:7">
      <c r="A94" s="29"/>
    </row>
    <row r="95" spans="1:7">
      <c r="A95" s="29"/>
    </row>
    <row r="96" spans="1:7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</sheetData>
  <mergeCells count="29"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33:C33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  <mergeCell ref="E4:G4"/>
    <mergeCell ref="G5:H5"/>
    <mergeCell ref="G8:J8"/>
    <mergeCell ref="G15:J15"/>
    <mergeCell ref="A3:B3"/>
    <mergeCell ref="A8:B8"/>
    <mergeCell ref="A13:B13"/>
    <mergeCell ref="A15:B1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="80" zoomScaleNormal="75" zoomScaleSheetLayoutView="80" workbookViewId="0">
      <pane xSplit="2" ySplit="6" topLeftCell="C96" activePane="bottomRight" state="frozen"/>
      <selection activeCell="A67" sqref="A67"/>
      <selection pane="topRight" activeCell="A67" sqref="A67"/>
      <selection pane="bottomLeft" activeCell="A67" sqref="A67"/>
      <selection pane="bottomRight" activeCell="F43" sqref="F43"/>
    </sheetView>
  </sheetViews>
  <sheetFormatPr defaultColWidth="9.140625" defaultRowHeight="18.75"/>
  <cols>
    <col min="1" max="1" width="47.7109375" style="1" customWidth="1"/>
    <col min="2" max="2" width="5.85546875" style="2" customWidth="1"/>
    <col min="3" max="4" width="15.85546875" style="271" customWidth="1"/>
    <col min="5" max="5" width="13.85546875" style="375" customWidth="1"/>
    <col min="6" max="6" width="14.28515625" style="271" customWidth="1"/>
    <col min="7" max="7" width="12.28515625" style="249" customWidth="1"/>
    <col min="8" max="8" width="12.140625" style="249" customWidth="1"/>
    <col min="9" max="9" width="15.85546875" style="2" customWidth="1"/>
    <col min="10" max="16384" width="9.140625" style="1"/>
  </cols>
  <sheetData>
    <row r="1" spans="1:9" ht="30.75" customHeight="1">
      <c r="A1" s="446" t="s">
        <v>82</v>
      </c>
      <c r="B1" s="446"/>
      <c r="C1" s="446"/>
      <c r="D1" s="446"/>
      <c r="E1" s="446"/>
      <c r="F1" s="446"/>
      <c r="G1" s="446"/>
      <c r="H1" s="446"/>
      <c r="I1" s="446"/>
    </row>
    <row r="2" spans="1:9" ht="5.25" customHeight="1">
      <c r="A2" s="23"/>
      <c r="B2" s="30"/>
      <c r="C2" s="264"/>
      <c r="D2" s="264"/>
      <c r="E2" s="364"/>
      <c r="F2" s="264"/>
      <c r="G2" s="234"/>
      <c r="H2" s="234"/>
      <c r="I2" s="30"/>
    </row>
    <row r="3" spans="1:9" ht="42" customHeight="1">
      <c r="A3" s="417" t="s">
        <v>204</v>
      </c>
      <c r="B3" s="418" t="s">
        <v>14</v>
      </c>
      <c r="C3" s="449" t="s">
        <v>497</v>
      </c>
      <c r="D3" s="449"/>
      <c r="E3" s="419" t="s">
        <v>530</v>
      </c>
      <c r="F3" s="419"/>
      <c r="G3" s="419"/>
      <c r="H3" s="419"/>
      <c r="I3" s="447" t="s">
        <v>198</v>
      </c>
    </row>
    <row r="4" spans="1:9" ht="72.75" customHeight="1">
      <c r="A4" s="417"/>
      <c r="B4" s="418"/>
      <c r="C4" s="232" t="s">
        <v>532</v>
      </c>
      <c r="D4" s="356" t="s">
        <v>531</v>
      </c>
      <c r="E4" s="365" t="s">
        <v>188</v>
      </c>
      <c r="F4" s="291" t="s">
        <v>176</v>
      </c>
      <c r="G4" s="235" t="s">
        <v>394</v>
      </c>
      <c r="H4" s="235" t="s">
        <v>395</v>
      </c>
      <c r="I4" s="448"/>
    </row>
    <row r="5" spans="1:9" ht="12" customHeight="1">
      <c r="A5" s="89">
        <v>1</v>
      </c>
      <c r="B5" s="90">
        <v>2</v>
      </c>
      <c r="C5" s="275">
        <v>3</v>
      </c>
      <c r="D5" s="275">
        <v>4</v>
      </c>
      <c r="E5" s="366">
        <v>5</v>
      </c>
      <c r="F5" s="275">
        <v>6</v>
      </c>
      <c r="G5" s="275">
        <v>7</v>
      </c>
      <c r="H5" s="276">
        <v>8</v>
      </c>
      <c r="I5" s="89">
        <v>9</v>
      </c>
    </row>
    <row r="6" spans="1:9" s="3" customFormat="1" ht="33" customHeight="1">
      <c r="A6" s="444" t="s">
        <v>197</v>
      </c>
      <c r="B6" s="444"/>
      <c r="C6" s="444"/>
      <c r="D6" s="444"/>
      <c r="E6" s="444"/>
      <c r="F6" s="444"/>
      <c r="G6" s="444"/>
      <c r="H6" s="444"/>
      <c r="I6" s="444"/>
    </row>
    <row r="7" spans="1:9" s="3" customFormat="1" ht="42.75" customHeight="1">
      <c r="A7" s="172" t="s">
        <v>392</v>
      </c>
      <c r="B7" s="81">
        <v>1000</v>
      </c>
      <c r="C7" s="265">
        <v>6395.4</v>
      </c>
      <c r="D7" s="265">
        <v>5137.47</v>
      </c>
      <c r="E7" s="367">
        <v>1917</v>
      </c>
      <c r="F7" s="265">
        <v>1574.1</v>
      </c>
      <c r="G7" s="236">
        <f>F7-E7</f>
        <v>-342.90000000000009</v>
      </c>
      <c r="H7" s="237">
        <f>F7/E7*100</f>
        <v>82.112676056338017</v>
      </c>
      <c r="I7" s="53"/>
    </row>
    <row r="8" spans="1:9" ht="44.25" customHeight="1">
      <c r="A8" s="172" t="s">
        <v>393</v>
      </c>
      <c r="B8" s="169">
        <v>1010</v>
      </c>
      <c r="C8" s="266">
        <v>-5518.1</v>
      </c>
      <c r="D8" s="266">
        <v>-4416.4799999999996</v>
      </c>
      <c r="E8" s="368">
        <v>-1520</v>
      </c>
      <c r="F8" s="266">
        <v>-1354.1</v>
      </c>
      <c r="G8" s="236">
        <f>F8-E8</f>
        <v>165.90000000000009</v>
      </c>
      <c r="H8" s="237">
        <f>F8/E8*100</f>
        <v>89.085526315789465</v>
      </c>
      <c r="I8" s="53"/>
    </row>
    <row r="9" spans="1:9" ht="22.5" customHeight="1">
      <c r="A9" s="86" t="s">
        <v>203</v>
      </c>
      <c r="B9" s="72">
        <v>1011</v>
      </c>
      <c r="C9" s="267">
        <v>-5518.1</v>
      </c>
      <c r="D9" s="284">
        <v>-4416.4799999999996</v>
      </c>
      <c r="E9" s="369">
        <v>-1520</v>
      </c>
      <c r="F9" s="284">
        <v>-1354.1</v>
      </c>
      <c r="G9" s="236">
        <f t="shared" ref="G9:G16" si="0">F9-E9</f>
        <v>165.90000000000009</v>
      </c>
      <c r="H9" s="237">
        <f t="shared" ref="H9:H16" si="1">F9/E9*100</f>
        <v>89.085526315789465</v>
      </c>
      <c r="I9" s="52"/>
    </row>
    <row r="10" spans="1:9" ht="21" customHeight="1">
      <c r="A10" s="86" t="s">
        <v>58</v>
      </c>
      <c r="B10" s="72">
        <v>1012</v>
      </c>
      <c r="C10" s="267"/>
      <c r="D10" s="284"/>
      <c r="E10" s="369"/>
      <c r="F10" s="284"/>
      <c r="G10" s="236">
        <f t="shared" si="0"/>
        <v>0</v>
      </c>
      <c r="H10" s="237" t="e">
        <f t="shared" si="1"/>
        <v>#DIV/0!</v>
      </c>
      <c r="I10" s="52"/>
    </row>
    <row r="11" spans="1:9" ht="21" customHeight="1">
      <c r="A11" s="86" t="s">
        <v>57</v>
      </c>
      <c r="B11" s="72">
        <v>1013</v>
      </c>
      <c r="C11" s="267"/>
      <c r="D11" s="284"/>
      <c r="E11" s="369"/>
      <c r="F11" s="284"/>
      <c r="G11" s="236">
        <f t="shared" si="0"/>
        <v>0</v>
      </c>
      <c r="H11" s="237" t="e">
        <f t="shared" si="1"/>
        <v>#DIV/0!</v>
      </c>
      <c r="I11" s="52"/>
    </row>
    <row r="12" spans="1:9" ht="21" customHeight="1">
      <c r="A12" s="86" t="s">
        <v>34</v>
      </c>
      <c r="B12" s="72">
        <v>1014</v>
      </c>
      <c r="C12" s="267"/>
      <c r="D12" s="284"/>
      <c r="E12" s="369"/>
      <c r="F12" s="284"/>
      <c r="G12" s="236">
        <f t="shared" si="0"/>
        <v>0</v>
      </c>
      <c r="H12" s="237" t="e">
        <f t="shared" si="1"/>
        <v>#DIV/0!</v>
      </c>
      <c r="I12" s="52"/>
    </row>
    <row r="13" spans="1:9" ht="19.5" customHeight="1">
      <c r="A13" s="86" t="s">
        <v>35</v>
      </c>
      <c r="B13" s="72">
        <v>1015</v>
      </c>
      <c r="C13" s="267"/>
      <c r="D13" s="284"/>
      <c r="E13" s="369"/>
      <c r="F13" s="284"/>
      <c r="G13" s="236">
        <f t="shared" si="0"/>
        <v>0</v>
      </c>
      <c r="H13" s="237" t="e">
        <f t="shared" si="1"/>
        <v>#DIV/0!</v>
      </c>
      <c r="I13" s="52"/>
    </row>
    <row r="14" spans="1:9" ht="48" customHeight="1">
      <c r="A14" s="86" t="s">
        <v>387</v>
      </c>
      <c r="B14" s="72">
        <v>1016</v>
      </c>
      <c r="C14" s="267" t="s">
        <v>255</v>
      </c>
      <c r="D14" s="284" t="s">
        <v>255</v>
      </c>
      <c r="E14" s="369" t="s">
        <v>255</v>
      </c>
      <c r="F14" s="284" t="s">
        <v>255</v>
      </c>
      <c r="G14" s="236" t="e">
        <f t="shared" si="0"/>
        <v>#VALUE!</v>
      </c>
      <c r="H14" s="237" t="e">
        <f t="shared" si="1"/>
        <v>#VALUE!</v>
      </c>
      <c r="I14" s="52"/>
    </row>
    <row r="15" spans="1:9" ht="33" customHeight="1">
      <c r="A15" s="86" t="s">
        <v>388</v>
      </c>
      <c r="B15" s="72">
        <v>1017</v>
      </c>
      <c r="C15" s="267"/>
      <c r="D15" s="284"/>
      <c r="E15" s="369"/>
      <c r="F15" s="284"/>
      <c r="G15" s="236">
        <f t="shared" si="0"/>
        <v>0</v>
      </c>
      <c r="H15" s="237" t="e">
        <f t="shared" si="1"/>
        <v>#DIV/0!</v>
      </c>
      <c r="I15" s="52"/>
    </row>
    <row r="16" spans="1:9" ht="22.5" customHeight="1">
      <c r="A16" s="86" t="s">
        <v>144</v>
      </c>
      <c r="B16" s="72">
        <v>1018</v>
      </c>
      <c r="C16" s="267"/>
      <c r="D16" s="284"/>
      <c r="E16" s="369"/>
      <c r="F16" s="284"/>
      <c r="G16" s="236">
        <f t="shared" si="0"/>
        <v>0</v>
      </c>
      <c r="H16" s="237" t="e">
        <f t="shared" si="1"/>
        <v>#DIV/0!</v>
      </c>
      <c r="I16" s="52"/>
    </row>
    <row r="17" spans="1:9" s="3" customFormat="1" ht="27.75" customHeight="1">
      <c r="A17" s="175" t="s">
        <v>20</v>
      </c>
      <c r="B17" s="169">
        <v>1020</v>
      </c>
      <c r="C17" s="268">
        <f>SUM(C7:C8)</f>
        <v>877.29999999999927</v>
      </c>
      <c r="D17" s="268">
        <f>SUM(D7:D8)</f>
        <v>720.99000000000069</v>
      </c>
      <c r="E17" s="370">
        <f>SUM(E7:E8)</f>
        <v>397</v>
      </c>
      <c r="F17" s="268">
        <f>SUM(F7:F8)</f>
        <v>220</v>
      </c>
      <c r="G17" s="238">
        <f>F17-E17</f>
        <v>-177</v>
      </c>
      <c r="H17" s="239">
        <f>F17/E17*100</f>
        <v>55.415617128463481</v>
      </c>
      <c r="I17" s="186"/>
    </row>
    <row r="18" spans="1:9" s="3" customFormat="1" ht="27.75" customHeight="1">
      <c r="A18" s="175"/>
      <c r="B18" s="169"/>
      <c r="C18" s="268"/>
      <c r="D18" s="268"/>
      <c r="E18" s="370"/>
      <c r="F18" s="268"/>
      <c r="G18" s="238"/>
      <c r="H18" s="240"/>
      <c r="I18" s="186"/>
    </row>
    <row r="19" spans="1:9" ht="34.5" customHeight="1">
      <c r="A19" s="7" t="s">
        <v>396</v>
      </c>
      <c r="B19" s="81">
        <v>1030</v>
      </c>
      <c r="C19" s="69"/>
      <c r="D19" s="69"/>
      <c r="E19" s="371"/>
      <c r="F19" s="69"/>
      <c r="G19" s="241">
        <f>F19-E19</f>
        <v>0</v>
      </c>
      <c r="H19" s="240" t="e">
        <f>F19/E19*100</f>
        <v>#DIV/0!</v>
      </c>
      <c r="I19" s="53"/>
    </row>
    <row r="20" spans="1:9" ht="16.5" customHeight="1">
      <c r="A20" s="86" t="s">
        <v>158</v>
      </c>
      <c r="B20" s="81">
        <v>1031</v>
      </c>
      <c r="C20" s="267"/>
      <c r="D20" s="267"/>
      <c r="E20" s="372"/>
      <c r="F20" s="267"/>
      <c r="G20" s="242">
        <f>F20-E20</f>
        <v>0</v>
      </c>
      <c r="H20" s="243"/>
      <c r="I20" s="53"/>
    </row>
    <row r="21" spans="1:9" ht="32.25" customHeight="1">
      <c r="A21" s="172" t="s">
        <v>409</v>
      </c>
      <c r="B21" s="169">
        <v>1040</v>
      </c>
      <c r="C21" s="266">
        <f>SUM(C22:C41,C43)</f>
        <v>-1151.9000000000001</v>
      </c>
      <c r="D21" s="266">
        <f>SUM(D22:D41,D43)</f>
        <v>-1013.4999999999999</v>
      </c>
      <c r="E21" s="368">
        <f>SUM(E22:E41,E43)</f>
        <v>-397</v>
      </c>
      <c r="F21" s="266">
        <f>SUM(F22:F41,F43)</f>
        <v>-313.39999999999998</v>
      </c>
      <c r="G21" s="236">
        <f>F21-E21</f>
        <v>83.600000000000023</v>
      </c>
      <c r="H21" s="240">
        <f>F21/E21*100</f>
        <v>78.942065491183882</v>
      </c>
      <c r="I21" s="53"/>
    </row>
    <row r="22" spans="1:9" ht="33.75" customHeight="1">
      <c r="A22" s="86" t="s">
        <v>90</v>
      </c>
      <c r="B22" s="81">
        <v>1041</v>
      </c>
      <c r="C22" s="267" t="s">
        <v>255</v>
      </c>
      <c r="D22" s="267"/>
      <c r="E22" s="372"/>
      <c r="F22" s="267"/>
      <c r="G22" s="242"/>
      <c r="H22" s="244"/>
      <c r="I22" s="53"/>
    </row>
    <row r="23" spans="1:9" ht="21.75" customHeight="1">
      <c r="A23" s="86" t="s">
        <v>150</v>
      </c>
      <c r="B23" s="81">
        <v>1042</v>
      </c>
      <c r="C23" s="267">
        <v>-5.5</v>
      </c>
      <c r="D23" s="267"/>
      <c r="E23" s="372"/>
      <c r="F23" s="267"/>
      <c r="G23" s="242"/>
      <c r="H23" s="244"/>
      <c r="I23" s="53"/>
    </row>
    <row r="24" spans="1:9" ht="21.75" customHeight="1">
      <c r="A24" s="86" t="s">
        <v>55</v>
      </c>
      <c r="B24" s="81">
        <v>1043</v>
      </c>
      <c r="C24" s="267" t="s">
        <v>255</v>
      </c>
      <c r="D24" s="267" t="s">
        <v>255</v>
      </c>
      <c r="E24" s="372" t="s">
        <v>255</v>
      </c>
      <c r="F24" s="267" t="s">
        <v>255</v>
      </c>
      <c r="G24" s="242"/>
      <c r="H24" s="244"/>
      <c r="I24" s="53"/>
    </row>
    <row r="25" spans="1:9" ht="21.75" customHeight="1">
      <c r="A25" s="86" t="s">
        <v>18</v>
      </c>
      <c r="B25" s="81">
        <v>1044</v>
      </c>
      <c r="C25" s="267"/>
      <c r="D25" s="267"/>
      <c r="E25" s="372"/>
      <c r="F25" s="267"/>
      <c r="G25" s="242"/>
      <c r="H25" s="244"/>
      <c r="I25" s="53"/>
    </row>
    <row r="26" spans="1:9" ht="19.5" customHeight="1">
      <c r="A26" s="86" t="s">
        <v>19</v>
      </c>
      <c r="B26" s="81">
        <v>1045</v>
      </c>
      <c r="C26" s="267" t="s">
        <v>255</v>
      </c>
      <c r="D26" s="267" t="s">
        <v>255</v>
      </c>
      <c r="E26" s="372" t="s">
        <v>255</v>
      </c>
      <c r="F26" s="267" t="s">
        <v>255</v>
      </c>
      <c r="G26" s="242"/>
      <c r="H26" s="244"/>
      <c r="I26" s="53"/>
    </row>
    <row r="27" spans="1:9" ht="20.100000000000001" customHeight="1">
      <c r="A27" s="86" t="s">
        <v>32</v>
      </c>
      <c r="B27" s="81">
        <v>1046</v>
      </c>
      <c r="C27" s="267"/>
      <c r="D27" s="267"/>
      <c r="E27" s="372" t="s">
        <v>255</v>
      </c>
      <c r="F27" s="267"/>
      <c r="G27" s="242"/>
      <c r="H27" s="244"/>
      <c r="I27" s="53"/>
    </row>
    <row r="28" spans="1:9" ht="20.100000000000001" customHeight="1">
      <c r="A28" s="86" t="s">
        <v>33</v>
      </c>
      <c r="B28" s="81">
        <v>1047</v>
      </c>
      <c r="C28" s="267">
        <v>-7.2</v>
      </c>
      <c r="D28" s="267">
        <v>-1.9</v>
      </c>
      <c r="E28" s="372">
        <v>-2</v>
      </c>
      <c r="F28" s="267">
        <v>-0.6</v>
      </c>
      <c r="G28" s="242"/>
      <c r="H28" s="244"/>
      <c r="I28" s="53"/>
    </row>
    <row r="29" spans="1:9" ht="20.25" customHeight="1">
      <c r="A29" s="86" t="s">
        <v>34</v>
      </c>
      <c r="B29" s="81">
        <v>1048</v>
      </c>
      <c r="C29" s="267">
        <v>-768.8</v>
      </c>
      <c r="D29" s="267">
        <v>-707.9</v>
      </c>
      <c r="E29" s="372">
        <v>-241</v>
      </c>
      <c r="F29" s="267">
        <v>-225.7</v>
      </c>
      <c r="G29" s="242"/>
      <c r="H29" s="244"/>
      <c r="I29" s="53"/>
    </row>
    <row r="30" spans="1:9" ht="20.25" customHeight="1">
      <c r="A30" s="86" t="s">
        <v>35</v>
      </c>
      <c r="B30" s="81">
        <v>1049</v>
      </c>
      <c r="C30" s="267">
        <v>-155.6</v>
      </c>
      <c r="D30" s="267">
        <v>-157.1</v>
      </c>
      <c r="E30" s="372">
        <v>-53</v>
      </c>
      <c r="F30" s="267">
        <v>-51.8</v>
      </c>
      <c r="G30" s="242"/>
      <c r="H30" s="244"/>
      <c r="I30" s="53"/>
    </row>
    <row r="31" spans="1:9" ht="35.25" customHeight="1">
      <c r="A31" s="86" t="s">
        <v>36</v>
      </c>
      <c r="B31" s="81">
        <v>1050</v>
      </c>
      <c r="C31" s="267">
        <v>-18.5</v>
      </c>
      <c r="D31" s="267">
        <v>-18.8</v>
      </c>
      <c r="E31" s="372">
        <v>-6</v>
      </c>
      <c r="F31" s="267">
        <v>-5.3</v>
      </c>
      <c r="G31" s="242"/>
      <c r="H31" s="244"/>
      <c r="I31" s="53"/>
    </row>
    <row r="32" spans="1:9" ht="46.5" customHeight="1">
      <c r="A32" s="86" t="s">
        <v>37</v>
      </c>
      <c r="B32" s="81">
        <v>1051</v>
      </c>
      <c r="C32" s="267"/>
      <c r="D32" s="267" t="s">
        <v>255</v>
      </c>
      <c r="E32" s="372" t="s">
        <v>255</v>
      </c>
      <c r="F32" s="267" t="s">
        <v>255</v>
      </c>
      <c r="G32" s="242"/>
      <c r="H32" s="244"/>
      <c r="I32" s="53"/>
    </row>
    <row r="33" spans="1:9" ht="33.75" customHeight="1">
      <c r="A33" s="86" t="s">
        <v>38</v>
      </c>
      <c r="B33" s="81">
        <v>1052</v>
      </c>
      <c r="C33" s="267"/>
      <c r="D33" s="267"/>
      <c r="E33" s="372">
        <v>-1</v>
      </c>
      <c r="F33" s="267"/>
      <c r="G33" s="242"/>
      <c r="H33" s="244"/>
      <c r="I33" s="53"/>
    </row>
    <row r="34" spans="1:9" ht="31.5" customHeight="1">
      <c r="A34" s="86" t="s">
        <v>389</v>
      </c>
      <c r="B34" s="81">
        <v>1053</v>
      </c>
      <c r="C34" s="267" t="s">
        <v>255</v>
      </c>
      <c r="D34" s="267" t="s">
        <v>255</v>
      </c>
      <c r="E34" s="372" t="s">
        <v>255</v>
      </c>
      <c r="F34" s="267" t="s">
        <v>255</v>
      </c>
      <c r="G34" s="242"/>
      <c r="H34" s="244"/>
      <c r="I34" s="53"/>
    </row>
    <row r="35" spans="1:9" ht="21.75" customHeight="1">
      <c r="A35" s="86" t="s">
        <v>39</v>
      </c>
      <c r="B35" s="81">
        <v>1054</v>
      </c>
      <c r="C35" s="267"/>
      <c r="D35" s="267"/>
      <c r="E35" s="372" t="s">
        <v>255</v>
      </c>
      <c r="F35" s="267"/>
      <c r="G35" s="242"/>
      <c r="H35" s="244"/>
      <c r="I35" s="53"/>
    </row>
    <row r="36" spans="1:9" ht="20.25" customHeight="1">
      <c r="A36" s="86" t="s">
        <v>59</v>
      </c>
      <c r="B36" s="81">
        <v>1055</v>
      </c>
      <c r="C36" s="267"/>
      <c r="D36" s="267"/>
      <c r="E36" s="372">
        <v>-1</v>
      </c>
      <c r="F36" s="267"/>
      <c r="G36" s="242"/>
      <c r="H36" s="244"/>
      <c r="I36" s="53"/>
    </row>
    <row r="37" spans="1:9" ht="20.100000000000001" customHeight="1">
      <c r="A37" s="86" t="s">
        <v>40</v>
      </c>
      <c r="B37" s="81">
        <v>1056</v>
      </c>
      <c r="C37" s="267" t="s">
        <v>255</v>
      </c>
      <c r="D37" s="267" t="s">
        <v>255</v>
      </c>
      <c r="E37" s="372" t="s">
        <v>255</v>
      </c>
      <c r="F37" s="267" t="s">
        <v>255</v>
      </c>
      <c r="G37" s="242"/>
      <c r="H37" s="244"/>
      <c r="I37" s="53"/>
    </row>
    <row r="38" spans="1:9" ht="21.75" customHeight="1">
      <c r="A38" s="86" t="s">
        <v>41</v>
      </c>
      <c r="B38" s="81">
        <v>1057</v>
      </c>
      <c r="C38" s="267"/>
      <c r="D38" s="267"/>
      <c r="E38" s="372" t="s">
        <v>255</v>
      </c>
      <c r="F38" s="267"/>
      <c r="G38" s="242"/>
      <c r="H38" s="244"/>
      <c r="I38" s="53"/>
    </row>
    <row r="39" spans="1:9" ht="30.75" customHeight="1">
      <c r="A39" s="86" t="s">
        <v>42</v>
      </c>
      <c r="B39" s="81">
        <v>1058</v>
      </c>
      <c r="C39" s="267"/>
      <c r="D39" s="267"/>
      <c r="E39" s="372" t="s">
        <v>255</v>
      </c>
      <c r="F39" s="267"/>
      <c r="G39" s="242"/>
      <c r="H39" s="244"/>
      <c r="I39" s="53"/>
    </row>
    <row r="40" spans="1:9" ht="30.75" customHeight="1">
      <c r="A40" s="86" t="s">
        <v>43</v>
      </c>
      <c r="B40" s="81">
        <v>1059</v>
      </c>
      <c r="C40" s="267"/>
      <c r="D40" s="267"/>
      <c r="E40" s="372">
        <v>-1</v>
      </c>
      <c r="F40" s="267" t="s">
        <v>512</v>
      </c>
      <c r="G40" s="242"/>
      <c r="H40" s="244"/>
      <c r="I40" s="53"/>
    </row>
    <row r="41" spans="1:9" ht="50.25" customHeight="1">
      <c r="A41" s="86" t="s">
        <v>67</v>
      </c>
      <c r="B41" s="81">
        <v>1060</v>
      </c>
      <c r="C41" s="267" t="s">
        <v>255</v>
      </c>
      <c r="D41" s="267" t="s">
        <v>255</v>
      </c>
      <c r="E41" s="372" t="s">
        <v>255</v>
      </c>
      <c r="F41" s="267" t="s">
        <v>255</v>
      </c>
      <c r="G41" s="242"/>
      <c r="H41" s="244"/>
      <c r="I41" s="53"/>
    </row>
    <row r="42" spans="1:9" ht="22.5" customHeight="1">
      <c r="A42" s="147" t="s">
        <v>44</v>
      </c>
      <c r="B42" s="174">
        <v>1061</v>
      </c>
      <c r="C42" s="269" t="s">
        <v>255</v>
      </c>
      <c r="D42" s="269" t="s">
        <v>255</v>
      </c>
      <c r="E42" s="373" t="s">
        <v>255</v>
      </c>
      <c r="F42" s="269" t="s">
        <v>255</v>
      </c>
      <c r="G42" s="245"/>
      <c r="H42" s="246"/>
      <c r="I42" s="53"/>
    </row>
    <row r="43" spans="1:9" ht="22.5" customHeight="1">
      <c r="A43" s="86" t="s">
        <v>397</v>
      </c>
      <c r="B43" s="81">
        <v>1062</v>
      </c>
      <c r="C43" s="267">
        <v>-196.3</v>
      </c>
      <c r="D43" s="267">
        <v>-127.8</v>
      </c>
      <c r="E43" s="372">
        <v>-92</v>
      </c>
      <c r="F43" s="267">
        <v>-30</v>
      </c>
      <c r="G43" s="242"/>
      <c r="H43" s="244"/>
      <c r="I43" s="53"/>
    </row>
    <row r="44" spans="1:9" ht="27.75" customHeight="1">
      <c r="A44" s="233" t="s">
        <v>398</v>
      </c>
      <c r="B44" s="169">
        <v>1070</v>
      </c>
      <c r="C44" s="266">
        <f>SUM(C47:C51)</f>
        <v>0</v>
      </c>
      <c r="D44" s="266">
        <f>SUM(D47:D51)</f>
        <v>0</v>
      </c>
      <c r="E44" s="368">
        <f>SUM(E47:E51)</f>
        <v>0</v>
      </c>
      <c r="F44" s="266">
        <f>SUM(F47:F51)</f>
        <v>0</v>
      </c>
      <c r="G44" s="236">
        <f>F44-E44</f>
        <v>0</v>
      </c>
      <c r="H44" s="247" t="e">
        <f>F44/E44*100</f>
        <v>#DIV/0!</v>
      </c>
      <c r="I44" s="53"/>
    </row>
    <row r="45" spans="1:9" ht="22.5" customHeight="1">
      <c r="A45" s="86" t="s">
        <v>34</v>
      </c>
      <c r="B45" s="81">
        <v>1071</v>
      </c>
      <c r="C45" s="267" t="s">
        <v>255</v>
      </c>
      <c r="D45" s="267" t="s">
        <v>255</v>
      </c>
      <c r="E45" s="372" t="s">
        <v>255</v>
      </c>
      <c r="F45" s="267" t="s">
        <v>255</v>
      </c>
      <c r="G45" s="242"/>
      <c r="H45" s="244"/>
      <c r="I45" s="53"/>
    </row>
    <row r="46" spans="1:9" ht="20.25" customHeight="1">
      <c r="A46" s="86" t="s">
        <v>35</v>
      </c>
      <c r="B46" s="81">
        <v>1072</v>
      </c>
      <c r="C46" s="267" t="s">
        <v>255</v>
      </c>
      <c r="D46" s="267" t="s">
        <v>255</v>
      </c>
      <c r="E46" s="372" t="s">
        <v>255</v>
      </c>
      <c r="F46" s="267" t="s">
        <v>255</v>
      </c>
      <c r="G46" s="242"/>
      <c r="H46" s="244"/>
      <c r="I46" s="53"/>
    </row>
    <row r="47" spans="1:9" ht="21" customHeight="1">
      <c r="A47" s="86" t="s">
        <v>132</v>
      </c>
      <c r="B47" s="81">
        <v>1073</v>
      </c>
      <c r="C47" s="267" t="s">
        <v>255</v>
      </c>
      <c r="D47" s="267" t="s">
        <v>255</v>
      </c>
      <c r="E47" s="372" t="s">
        <v>255</v>
      </c>
      <c r="F47" s="267" t="s">
        <v>255</v>
      </c>
      <c r="G47" s="242"/>
      <c r="H47" s="244"/>
      <c r="I47" s="53"/>
    </row>
    <row r="48" spans="1:9" ht="29.25" customHeight="1">
      <c r="A48" s="86" t="s">
        <v>56</v>
      </c>
      <c r="B48" s="81">
        <v>1074</v>
      </c>
      <c r="C48" s="267" t="s">
        <v>255</v>
      </c>
      <c r="D48" s="267" t="s">
        <v>255</v>
      </c>
      <c r="E48" s="372" t="s">
        <v>255</v>
      </c>
      <c r="F48" s="267" t="s">
        <v>255</v>
      </c>
      <c r="G48" s="242"/>
      <c r="H48" s="244"/>
      <c r="I48" s="53"/>
    </row>
    <row r="49" spans="1:9" ht="19.5" customHeight="1">
      <c r="A49" s="86" t="s">
        <v>70</v>
      </c>
      <c r="B49" s="81">
        <v>1075</v>
      </c>
      <c r="C49" s="267" t="s">
        <v>255</v>
      </c>
      <c r="D49" s="267" t="s">
        <v>255</v>
      </c>
      <c r="E49" s="372" t="s">
        <v>255</v>
      </c>
      <c r="F49" s="267" t="s">
        <v>255</v>
      </c>
      <c r="G49" s="242"/>
      <c r="H49" s="244"/>
      <c r="I49" s="53"/>
    </row>
    <row r="50" spans="1:9" ht="17.25" customHeight="1">
      <c r="A50" s="86" t="s">
        <v>133</v>
      </c>
      <c r="B50" s="81">
        <v>1076</v>
      </c>
      <c r="C50" s="267" t="s">
        <v>255</v>
      </c>
      <c r="D50" s="267" t="s">
        <v>255</v>
      </c>
      <c r="E50" s="372" t="s">
        <v>255</v>
      </c>
      <c r="F50" s="267" t="s">
        <v>255</v>
      </c>
      <c r="G50" s="242"/>
      <c r="H50" s="244"/>
      <c r="I50" s="53"/>
    </row>
    <row r="51" spans="1:9" ht="24.75" customHeight="1">
      <c r="A51" s="86" t="s">
        <v>399</v>
      </c>
      <c r="B51" s="81">
        <v>1077</v>
      </c>
      <c r="C51" s="69" t="s">
        <v>255</v>
      </c>
      <c r="D51" s="69" t="s">
        <v>255</v>
      </c>
      <c r="E51" s="371" t="s">
        <v>255</v>
      </c>
      <c r="F51" s="69" t="s">
        <v>255</v>
      </c>
      <c r="G51" s="241"/>
      <c r="H51" s="248"/>
      <c r="I51" s="53"/>
    </row>
    <row r="52" spans="1:9" ht="34.5" customHeight="1">
      <c r="A52" s="187" t="s">
        <v>400</v>
      </c>
      <c r="B52" s="169">
        <v>1080</v>
      </c>
      <c r="C52" s="266">
        <f>SUM(C53:C57)</f>
        <v>0</v>
      </c>
      <c r="D52" s="266">
        <f>SUM(D53:D57)</f>
        <v>0</v>
      </c>
      <c r="E52" s="368">
        <f>SUM(E53:E57)</f>
        <v>0</v>
      </c>
      <c r="F52" s="266">
        <f>SUM(F53:F57)</f>
        <v>0</v>
      </c>
      <c r="G52" s="236">
        <f>F52-E52</f>
        <v>0</v>
      </c>
      <c r="H52" s="247" t="e">
        <f>F52/E52*100</f>
        <v>#DIV/0!</v>
      </c>
      <c r="I52" s="53"/>
    </row>
    <row r="53" spans="1:9" ht="20.100000000000001" customHeight="1">
      <c r="A53" s="86" t="s">
        <v>64</v>
      </c>
      <c r="B53" s="81">
        <v>1081</v>
      </c>
      <c r="C53" s="267" t="s">
        <v>255</v>
      </c>
      <c r="D53" s="267" t="s">
        <v>255</v>
      </c>
      <c r="E53" s="372" t="s">
        <v>255</v>
      </c>
      <c r="F53" s="267" t="s">
        <v>255</v>
      </c>
      <c r="G53" s="242"/>
      <c r="H53" s="244"/>
      <c r="I53" s="53"/>
    </row>
    <row r="54" spans="1:9" ht="20.100000000000001" customHeight="1">
      <c r="A54" s="86" t="s">
        <v>45</v>
      </c>
      <c r="B54" s="81">
        <v>1082</v>
      </c>
      <c r="C54" s="267" t="s">
        <v>255</v>
      </c>
      <c r="D54" s="267" t="s">
        <v>255</v>
      </c>
      <c r="E54" s="372" t="s">
        <v>255</v>
      </c>
      <c r="F54" s="267" t="s">
        <v>255</v>
      </c>
      <c r="G54" s="242"/>
      <c r="H54" s="244"/>
      <c r="I54" s="53"/>
    </row>
    <row r="55" spans="1:9" ht="18.75" customHeight="1">
      <c r="A55" s="86" t="s">
        <v>54</v>
      </c>
      <c r="B55" s="81">
        <v>1083</v>
      </c>
      <c r="C55" s="267" t="s">
        <v>255</v>
      </c>
      <c r="D55" s="267" t="s">
        <v>255</v>
      </c>
      <c r="E55" s="372" t="s">
        <v>255</v>
      </c>
      <c r="F55" s="267" t="s">
        <v>255</v>
      </c>
      <c r="G55" s="242"/>
      <c r="H55" s="244"/>
      <c r="I55" s="53"/>
    </row>
    <row r="56" spans="1:9" ht="20.100000000000001" customHeight="1">
      <c r="A56" s="86" t="s">
        <v>158</v>
      </c>
      <c r="B56" s="81">
        <v>1084</v>
      </c>
      <c r="C56" s="267" t="s">
        <v>255</v>
      </c>
      <c r="D56" s="267" t="s">
        <v>255</v>
      </c>
      <c r="E56" s="372" t="s">
        <v>255</v>
      </c>
      <c r="F56" s="267" t="s">
        <v>255</v>
      </c>
      <c r="G56" s="242"/>
      <c r="H56" s="244"/>
      <c r="I56" s="53"/>
    </row>
    <row r="57" spans="1:9" ht="21.75" customHeight="1">
      <c r="A57" s="86" t="s">
        <v>401</v>
      </c>
      <c r="B57" s="81">
        <v>1085</v>
      </c>
      <c r="C57" s="267" t="s">
        <v>255</v>
      </c>
      <c r="D57" s="267" t="s">
        <v>255</v>
      </c>
      <c r="E57" s="372" t="s">
        <v>255</v>
      </c>
      <c r="F57" s="267" t="s">
        <v>255</v>
      </c>
      <c r="G57" s="242"/>
      <c r="H57" s="244"/>
      <c r="I57" s="53"/>
    </row>
    <row r="58" spans="1:9" s="3" customFormat="1" ht="38.25" customHeight="1">
      <c r="A58" s="175" t="s">
        <v>1</v>
      </c>
      <c r="B58" s="169">
        <v>1100</v>
      </c>
      <c r="C58" s="268">
        <f>C17+C19+C21+C44+C52</f>
        <v>-274.60000000000082</v>
      </c>
      <c r="D58" s="268">
        <f>D17+D19+D21+D44+D52</f>
        <v>-292.5099999999992</v>
      </c>
      <c r="E58" s="370">
        <f>E17+E19+E21+E44+E52</f>
        <v>0</v>
      </c>
      <c r="F58" s="268">
        <f>F17+F19+F21+F44+F52</f>
        <v>-93.399999999999977</v>
      </c>
      <c r="G58" s="238">
        <f t="shared" ref="G58:G73" si="2">F58-E58</f>
        <v>-93.399999999999977</v>
      </c>
      <c r="H58" s="247" t="e">
        <f>F58/E58*100</f>
        <v>#DIV/0!</v>
      </c>
      <c r="I58" s="54"/>
    </row>
    <row r="59" spans="1:9" ht="33.75" customHeight="1">
      <c r="A59" s="7" t="s">
        <v>403</v>
      </c>
      <c r="B59" s="81">
        <v>1110</v>
      </c>
      <c r="C59" s="69"/>
      <c r="D59" s="69"/>
      <c r="E59" s="371"/>
      <c r="F59" s="69"/>
      <c r="G59" s="241">
        <f t="shared" si="2"/>
        <v>0</v>
      </c>
      <c r="H59" s="248"/>
      <c r="I59" s="53"/>
    </row>
    <row r="60" spans="1:9" ht="24" customHeight="1">
      <c r="A60" s="7" t="s">
        <v>402</v>
      </c>
      <c r="B60" s="81">
        <v>1120</v>
      </c>
      <c r="C60" s="69"/>
      <c r="D60" s="69"/>
      <c r="E60" s="371"/>
      <c r="F60" s="69"/>
      <c r="G60" s="241">
        <f t="shared" si="2"/>
        <v>0</v>
      </c>
      <c r="H60" s="248"/>
      <c r="I60" s="53"/>
    </row>
    <row r="61" spans="1:9" ht="36" customHeight="1">
      <c r="A61" s="7" t="s">
        <v>405</v>
      </c>
      <c r="B61" s="81">
        <v>1130</v>
      </c>
      <c r="C61" s="69" t="s">
        <v>255</v>
      </c>
      <c r="D61" s="69" t="s">
        <v>255</v>
      </c>
      <c r="E61" s="371" t="s">
        <v>255</v>
      </c>
      <c r="F61" s="69" t="s">
        <v>255</v>
      </c>
      <c r="G61" s="241"/>
      <c r="H61" s="248"/>
      <c r="I61" s="53"/>
    </row>
    <row r="62" spans="1:9" ht="24.75" customHeight="1">
      <c r="A62" s="7" t="s">
        <v>407</v>
      </c>
      <c r="B62" s="81">
        <v>1140</v>
      </c>
      <c r="C62" s="69" t="s">
        <v>255</v>
      </c>
      <c r="D62" s="69" t="s">
        <v>255</v>
      </c>
      <c r="E62" s="371" t="s">
        <v>255</v>
      </c>
      <c r="F62" s="69" t="s">
        <v>255</v>
      </c>
      <c r="G62" s="241"/>
      <c r="H62" s="248"/>
      <c r="I62" s="53"/>
    </row>
    <row r="63" spans="1:9" ht="26.25" customHeight="1">
      <c r="A63" s="7" t="s">
        <v>406</v>
      </c>
      <c r="B63" s="81">
        <v>1150</v>
      </c>
      <c r="C63" s="69"/>
      <c r="D63" s="69"/>
      <c r="E63" s="371"/>
      <c r="F63" s="69"/>
      <c r="G63" s="241">
        <f t="shared" si="2"/>
        <v>0</v>
      </c>
      <c r="H63" s="248"/>
      <c r="I63" s="53"/>
    </row>
    <row r="64" spans="1:9" ht="18.75" customHeight="1">
      <c r="A64" s="86" t="s">
        <v>158</v>
      </c>
      <c r="B64" s="81">
        <v>1151</v>
      </c>
      <c r="C64" s="267"/>
      <c r="D64" s="267"/>
      <c r="E64" s="372"/>
      <c r="F64" s="267"/>
      <c r="G64" s="242">
        <f t="shared" si="2"/>
        <v>0</v>
      </c>
      <c r="H64" s="244"/>
      <c r="I64" s="53"/>
    </row>
    <row r="65" spans="1:9" ht="28.5" customHeight="1">
      <c r="A65" s="7" t="s">
        <v>408</v>
      </c>
      <c r="B65" s="81">
        <v>1160</v>
      </c>
      <c r="C65" s="69" t="s">
        <v>255</v>
      </c>
      <c r="D65" s="69" t="s">
        <v>255</v>
      </c>
      <c r="E65" s="371" t="s">
        <v>255</v>
      </c>
      <c r="F65" s="69" t="s">
        <v>255</v>
      </c>
      <c r="G65" s="241"/>
      <c r="H65" s="248"/>
      <c r="I65" s="53"/>
    </row>
    <row r="66" spans="1:9" ht="18.75" customHeight="1">
      <c r="A66" s="86" t="s">
        <v>158</v>
      </c>
      <c r="B66" s="81">
        <v>1161</v>
      </c>
      <c r="C66" s="267" t="s">
        <v>255</v>
      </c>
      <c r="D66" s="267" t="s">
        <v>255</v>
      </c>
      <c r="E66" s="372" t="s">
        <v>255</v>
      </c>
      <c r="F66" s="267" t="s">
        <v>255</v>
      </c>
      <c r="G66" s="242"/>
      <c r="H66" s="244"/>
      <c r="I66" s="53"/>
    </row>
    <row r="67" spans="1:9" s="3" customFormat="1" ht="39" customHeight="1">
      <c r="A67" s="175" t="s">
        <v>81</v>
      </c>
      <c r="B67" s="169">
        <v>1170</v>
      </c>
      <c r="C67" s="268">
        <f>SUM(C58,C59,C60,C61,C62,C63,C65)</f>
        <v>-274.60000000000082</v>
      </c>
      <c r="D67" s="268">
        <f>SUM(D58,D59,D60,D61,D62,D63,D65)</f>
        <v>-292.5099999999992</v>
      </c>
      <c r="E67" s="370">
        <f>SUM(E58,E59,E60,E61,E62,E63,E65)</f>
        <v>0</v>
      </c>
      <c r="F67" s="268">
        <f>SUM(F58,F59,F60,F61,F62,F63,F65)</f>
        <v>-93.399999999999977</v>
      </c>
      <c r="G67" s="238">
        <f>F67-E67</f>
        <v>-93.399999999999977</v>
      </c>
      <c r="H67" s="247" t="e">
        <f>F67/E67*100</f>
        <v>#DIV/0!</v>
      </c>
      <c r="I67" s="54"/>
    </row>
    <row r="68" spans="1:9" ht="33.75" customHeight="1">
      <c r="A68" s="5" t="s">
        <v>518</v>
      </c>
      <c r="B68" s="81">
        <v>1180</v>
      </c>
      <c r="C68" s="69"/>
      <c r="D68" s="69"/>
      <c r="E68" s="371"/>
      <c r="F68" s="69"/>
      <c r="G68" s="241">
        <f t="shared" si="2"/>
        <v>0</v>
      </c>
      <c r="H68" s="248"/>
      <c r="I68" s="53"/>
    </row>
    <row r="69" spans="1:9" ht="38.25" customHeight="1">
      <c r="A69" s="5" t="s">
        <v>107</v>
      </c>
      <c r="B69" s="81">
        <v>1190</v>
      </c>
      <c r="C69" s="69"/>
      <c r="D69" s="69"/>
      <c r="E69" s="371"/>
      <c r="F69" s="69"/>
      <c r="G69" s="241">
        <f t="shared" si="2"/>
        <v>0</v>
      </c>
      <c r="H69" s="248"/>
      <c r="I69" s="53"/>
    </row>
    <row r="70" spans="1:9" s="3" customFormat="1" ht="40.5" customHeight="1">
      <c r="A70" s="175" t="s">
        <v>404</v>
      </c>
      <c r="B70" s="169">
        <v>1200</v>
      </c>
      <c r="C70" s="268">
        <f>SUM(C67,C68,C69)</f>
        <v>-274.60000000000082</v>
      </c>
      <c r="D70" s="268">
        <f>SUM(D67,D68,D69)</f>
        <v>-292.5099999999992</v>
      </c>
      <c r="E70" s="370">
        <f>SUM(E67,E68,E69)</f>
        <v>0</v>
      </c>
      <c r="F70" s="268">
        <f>SUM(F67,F68,F69)</f>
        <v>-93.399999999999977</v>
      </c>
      <c r="G70" s="238">
        <f t="shared" si="2"/>
        <v>-93.399999999999977</v>
      </c>
      <c r="H70" s="247" t="e">
        <f>F70/E70*100</f>
        <v>#DIV/0!</v>
      </c>
      <c r="I70" s="54"/>
    </row>
    <row r="71" spans="1:9" ht="24.75" customHeight="1">
      <c r="A71" s="5" t="s">
        <v>21</v>
      </c>
      <c r="B71" s="74">
        <v>1201</v>
      </c>
      <c r="C71" s="69"/>
      <c r="D71" s="69"/>
      <c r="E71" s="371"/>
      <c r="F71" s="69"/>
      <c r="G71" s="241">
        <f t="shared" si="2"/>
        <v>0</v>
      </c>
      <c r="H71" s="248"/>
      <c r="I71" s="52"/>
    </row>
    <row r="72" spans="1:9" ht="21" customHeight="1">
      <c r="A72" s="5" t="s">
        <v>22</v>
      </c>
      <c r="B72" s="74">
        <v>1202</v>
      </c>
      <c r="C72" s="69">
        <v>-274.60000000000002</v>
      </c>
      <c r="D72" s="69">
        <v>-292.5</v>
      </c>
      <c r="E72" s="371" t="s">
        <v>255</v>
      </c>
      <c r="F72" s="69">
        <v>-93.4</v>
      </c>
      <c r="G72" s="241"/>
      <c r="H72" s="248"/>
      <c r="I72" s="52"/>
    </row>
    <row r="73" spans="1:9" ht="19.5" customHeight="1">
      <c r="A73" s="86" t="s">
        <v>187</v>
      </c>
      <c r="B73" s="81">
        <v>1210</v>
      </c>
      <c r="C73" s="267"/>
      <c r="D73" s="267"/>
      <c r="E73" s="372"/>
      <c r="F73" s="267"/>
      <c r="G73" s="242">
        <f t="shared" si="2"/>
        <v>0</v>
      </c>
      <c r="H73" s="244"/>
      <c r="I73" s="53"/>
    </row>
    <row r="74" spans="1:9" s="3" customFormat="1" ht="38.25" customHeight="1">
      <c r="A74" s="444" t="s">
        <v>201</v>
      </c>
      <c r="B74" s="444"/>
      <c r="C74" s="444"/>
      <c r="D74" s="444"/>
      <c r="E74" s="444"/>
      <c r="F74" s="444"/>
      <c r="G74" s="444"/>
      <c r="H74" s="444"/>
      <c r="I74" s="444"/>
    </row>
    <row r="75" spans="1:9" ht="36" customHeight="1">
      <c r="A75" s="46" t="s">
        <v>264</v>
      </c>
      <c r="B75" s="74">
        <v>1300</v>
      </c>
      <c r="C75" s="270">
        <f>SUM(C19,C52)</f>
        <v>0</v>
      </c>
      <c r="D75" s="270">
        <f>SUM(D19,D52)</f>
        <v>0</v>
      </c>
      <c r="E75" s="374">
        <f>SUM(E19,E52)</f>
        <v>0</v>
      </c>
      <c r="F75" s="270">
        <f>SUM(F19,F52)</f>
        <v>0</v>
      </c>
      <c r="G75" s="241">
        <f>F75-E75</f>
        <v>0</v>
      </c>
      <c r="H75" s="247" t="e">
        <f>F75/E75*100</f>
        <v>#DIV/0!</v>
      </c>
      <c r="I75" s="52"/>
    </row>
    <row r="76" spans="1:9" ht="54.75" customHeight="1">
      <c r="A76" s="49" t="s">
        <v>262</v>
      </c>
      <c r="B76" s="74">
        <v>1310</v>
      </c>
      <c r="C76" s="270">
        <f>SUM(C59,C60,C61,C62)</f>
        <v>0</v>
      </c>
      <c r="D76" s="270">
        <f>SUM(D59,D60,D61,D62)</f>
        <v>0</v>
      </c>
      <c r="E76" s="374">
        <f>SUM(E59,E60,E61,E62)</f>
        <v>0</v>
      </c>
      <c r="F76" s="270">
        <f>SUM(F59,F60,F61,F62)</f>
        <v>0</v>
      </c>
      <c r="G76" s="241">
        <f>F76-E76</f>
        <v>0</v>
      </c>
      <c r="H76" s="247" t="e">
        <f t="shared" ref="H76:H88" si="3">F76/E76*100</f>
        <v>#DIV/0!</v>
      </c>
      <c r="I76" s="52"/>
    </row>
    <row r="77" spans="1:9" ht="35.25" customHeight="1">
      <c r="A77" s="46" t="s">
        <v>263</v>
      </c>
      <c r="B77" s="74">
        <v>1320</v>
      </c>
      <c r="C77" s="270">
        <f>SUM(C63,C65)</f>
        <v>0</v>
      </c>
      <c r="D77" s="270">
        <f>SUM(D63,D65)</f>
        <v>0</v>
      </c>
      <c r="E77" s="374">
        <f>SUM(E63,E65)</f>
        <v>0</v>
      </c>
      <c r="F77" s="270">
        <f>SUM(F63,F65)</f>
        <v>0</v>
      </c>
      <c r="G77" s="241">
        <f>F77-E77</f>
        <v>0</v>
      </c>
      <c r="H77" s="247" t="e">
        <f t="shared" si="3"/>
        <v>#DIV/0!</v>
      </c>
      <c r="I77" s="52"/>
    </row>
    <row r="78" spans="1:9" ht="30" customHeight="1">
      <c r="A78" s="172" t="s">
        <v>15</v>
      </c>
      <c r="B78" s="173">
        <v>1330</v>
      </c>
      <c r="C78" s="266">
        <f>C7+C19+C59+C60+C63</f>
        <v>6395.4</v>
      </c>
      <c r="D78" s="266">
        <f>D7+D19+D59+D60+D63</f>
        <v>5137.47</v>
      </c>
      <c r="E78" s="368">
        <f>E7+E19+E59+E60+E63</f>
        <v>1917</v>
      </c>
      <c r="F78" s="266">
        <f>F7+F19+F59+F60+F63</f>
        <v>1574.1</v>
      </c>
      <c r="G78" s="236">
        <f>F78-E78</f>
        <v>-342.90000000000009</v>
      </c>
      <c r="H78" s="247">
        <f t="shared" si="3"/>
        <v>82.112676056338017</v>
      </c>
      <c r="I78" s="53"/>
    </row>
    <row r="79" spans="1:9" ht="30" customHeight="1">
      <c r="A79" s="172" t="s">
        <v>91</v>
      </c>
      <c r="B79" s="173">
        <v>1340</v>
      </c>
      <c r="C79" s="266">
        <f>C8+C21+C44+C52+C68</f>
        <v>-6670</v>
      </c>
      <c r="D79" s="266">
        <f>D8+D21+D44+D52+D68</f>
        <v>-5429.98</v>
      </c>
      <c r="E79" s="368">
        <f>E8+E21+E44+E52+E68</f>
        <v>-1917</v>
      </c>
      <c r="F79" s="266">
        <f>F8+F21+F44+F52+F68</f>
        <v>-1667.5</v>
      </c>
      <c r="G79" s="236">
        <f>F79-E79</f>
        <v>249.5</v>
      </c>
      <c r="H79" s="247">
        <f t="shared" si="3"/>
        <v>86.984872196139804</v>
      </c>
      <c r="I79" s="53"/>
    </row>
    <row r="80" spans="1:9" ht="50.25" customHeight="1">
      <c r="A80" s="450" t="s">
        <v>167</v>
      </c>
      <c r="B80" s="451"/>
      <c r="C80" s="451"/>
      <c r="D80" s="451"/>
      <c r="E80" s="451"/>
      <c r="F80" s="451"/>
      <c r="G80" s="451"/>
      <c r="H80" s="451"/>
      <c r="I80" s="452"/>
    </row>
    <row r="81" spans="1:9" ht="36.75" customHeight="1">
      <c r="A81" s="5" t="s">
        <v>202</v>
      </c>
      <c r="B81" s="81">
        <v>1500</v>
      </c>
      <c r="C81" s="69">
        <v>5533.6</v>
      </c>
      <c r="D81" s="69">
        <v>4426.8999999999996</v>
      </c>
      <c r="E81" s="371">
        <v>1523</v>
      </c>
      <c r="F81" s="69">
        <v>1357.9</v>
      </c>
      <c r="G81" s="241">
        <f t="shared" ref="G81:G88" si="4">F81-E81</f>
        <v>-165.09999999999991</v>
      </c>
      <c r="H81" s="247">
        <f t="shared" si="3"/>
        <v>89.159553512803683</v>
      </c>
      <c r="I81" s="53"/>
    </row>
    <row r="82" spans="1:9" ht="24.75" customHeight="1">
      <c r="A82" s="86" t="s">
        <v>203</v>
      </c>
      <c r="B82" s="82">
        <v>1501</v>
      </c>
      <c r="C82" s="267">
        <v>5518.1</v>
      </c>
      <c r="D82" s="267">
        <v>4416.3999999999996</v>
      </c>
      <c r="E82" s="372">
        <v>1518</v>
      </c>
      <c r="F82" s="267">
        <v>1354.1</v>
      </c>
      <c r="G82" s="242">
        <f t="shared" si="4"/>
        <v>-163.90000000000009</v>
      </c>
      <c r="H82" s="247">
        <f t="shared" si="3"/>
        <v>89.202898550724626</v>
      </c>
      <c r="I82" s="180"/>
    </row>
    <row r="83" spans="1:9" ht="24.75" customHeight="1">
      <c r="A83" s="86" t="s">
        <v>25</v>
      </c>
      <c r="B83" s="82">
        <v>1502</v>
      </c>
      <c r="C83" s="267">
        <v>15.5</v>
      </c>
      <c r="D83" s="267">
        <v>10.5</v>
      </c>
      <c r="E83" s="372">
        <v>5</v>
      </c>
      <c r="F83" s="267">
        <v>3.8</v>
      </c>
      <c r="G83" s="242">
        <f t="shared" si="4"/>
        <v>-1.2000000000000002</v>
      </c>
      <c r="H83" s="247">
        <f t="shared" si="3"/>
        <v>76</v>
      </c>
      <c r="I83" s="180"/>
    </row>
    <row r="84" spans="1:9" ht="30.75" customHeight="1">
      <c r="A84" s="5" t="s">
        <v>2</v>
      </c>
      <c r="B84" s="83">
        <v>1510</v>
      </c>
      <c r="C84" s="69">
        <v>768.8</v>
      </c>
      <c r="D84" s="69">
        <v>707.9</v>
      </c>
      <c r="E84" s="371">
        <v>241</v>
      </c>
      <c r="F84" s="69">
        <v>225.7</v>
      </c>
      <c r="G84" s="241">
        <f t="shared" si="4"/>
        <v>-15.300000000000011</v>
      </c>
      <c r="H84" s="247">
        <f t="shared" si="3"/>
        <v>93.651452282157678</v>
      </c>
      <c r="I84" s="53"/>
    </row>
    <row r="85" spans="1:9" ht="29.25" customHeight="1">
      <c r="A85" s="5" t="s">
        <v>3</v>
      </c>
      <c r="B85" s="83">
        <v>1520</v>
      </c>
      <c r="C85" s="69">
        <v>155.6</v>
      </c>
      <c r="D85" s="69">
        <v>157.1</v>
      </c>
      <c r="E85" s="371">
        <v>53</v>
      </c>
      <c r="F85" s="69">
        <v>51.8</v>
      </c>
      <c r="G85" s="241">
        <f t="shared" si="4"/>
        <v>-1.2000000000000028</v>
      </c>
      <c r="H85" s="247">
        <f t="shared" si="3"/>
        <v>97.735849056603769</v>
      </c>
      <c r="I85" s="53"/>
    </row>
    <row r="86" spans="1:9" ht="27" customHeight="1">
      <c r="A86" s="5" t="s">
        <v>4</v>
      </c>
      <c r="B86" s="83">
        <v>1530</v>
      </c>
      <c r="C86" s="69">
        <v>18.5</v>
      </c>
      <c r="D86" s="69">
        <v>18.8</v>
      </c>
      <c r="E86" s="371">
        <v>6</v>
      </c>
      <c r="F86" s="69">
        <v>5.3</v>
      </c>
      <c r="G86" s="241">
        <f t="shared" si="4"/>
        <v>-0.70000000000000018</v>
      </c>
      <c r="H86" s="247">
        <f t="shared" si="3"/>
        <v>88.333333333333329</v>
      </c>
      <c r="I86" s="53"/>
    </row>
    <row r="87" spans="1:9" ht="30" customHeight="1">
      <c r="A87" s="5" t="s">
        <v>26</v>
      </c>
      <c r="B87" s="83">
        <v>1540</v>
      </c>
      <c r="C87" s="69">
        <v>193.5</v>
      </c>
      <c r="D87" s="69">
        <v>119.3</v>
      </c>
      <c r="E87" s="371">
        <v>94</v>
      </c>
      <c r="F87" s="69">
        <v>26.8</v>
      </c>
      <c r="G87" s="241">
        <f t="shared" si="4"/>
        <v>-67.2</v>
      </c>
      <c r="H87" s="247">
        <f t="shared" si="3"/>
        <v>28.510638297872344</v>
      </c>
      <c r="I87" s="53"/>
    </row>
    <row r="88" spans="1:9" s="3" customFormat="1" ht="27.75" customHeight="1">
      <c r="A88" s="7" t="s">
        <v>50</v>
      </c>
      <c r="B88" s="84">
        <v>1550</v>
      </c>
      <c r="C88" s="266">
        <f>SUM(C81,C84:C87)</f>
        <v>6670.0000000000009</v>
      </c>
      <c r="D88" s="266">
        <f>SUM(D81,D84:D87)</f>
        <v>5430</v>
      </c>
      <c r="E88" s="368">
        <f>SUM(E81,E84:E87)</f>
        <v>1917</v>
      </c>
      <c r="F88" s="266">
        <f>SUM(F81,F84:F87)</f>
        <v>1667.5</v>
      </c>
      <c r="G88" s="236">
        <f t="shared" si="4"/>
        <v>-249.5</v>
      </c>
      <c r="H88" s="247">
        <f t="shared" si="3"/>
        <v>86.984872196139804</v>
      </c>
      <c r="I88" s="54"/>
    </row>
    <row r="89" spans="1:9" ht="6.75" customHeight="1">
      <c r="A89" s="15"/>
    </row>
    <row r="90" spans="1:9" ht="37.5" customHeight="1">
      <c r="A90" s="76" t="s">
        <v>265</v>
      </c>
      <c r="B90" s="428" t="s">
        <v>301</v>
      </c>
      <c r="C90" s="428"/>
      <c r="D90" s="272"/>
      <c r="E90" s="376"/>
      <c r="F90" s="432" t="s">
        <v>233</v>
      </c>
      <c r="G90" s="432"/>
      <c r="H90" s="432"/>
      <c r="I90" s="1"/>
    </row>
    <row r="91" spans="1:9" ht="21.75" customHeight="1">
      <c r="A91" s="94" t="s">
        <v>235</v>
      </c>
      <c r="B91" s="445" t="s">
        <v>234</v>
      </c>
      <c r="C91" s="445"/>
      <c r="D91" s="273"/>
      <c r="E91" s="377"/>
      <c r="F91" s="445" t="s">
        <v>86</v>
      </c>
      <c r="G91" s="445"/>
      <c r="H91" s="445"/>
      <c r="I91" s="1"/>
    </row>
    <row r="92" spans="1:9">
      <c r="A92" s="85"/>
      <c r="B92" s="79"/>
      <c r="C92" s="274"/>
      <c r="D92" s="274"/>
      <c r="E92" s="378"/>
      <c r="F92" s="274"/>
      <c r="G92" s="250"/>
      <c r="H92" s="250"/>
    </row>
    <row r="93" spans="1:9">
      <c r="A93" s="15"/>
    </row>
    <row r="94" spans="1:9">
      <c r="A94" s="15"/>
    </row>
    <row r="95" spans="1:9">
      <c r="A95" s="15"/>
    </row>
    <row r="96" spans="1:9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8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="80" zoomScaleNormal="75" zoomScaleSheetLayoutView="8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D6" sqref="D6"/>
    </sheetView>
  </sheetViews>
  <sheetFormatPr defaultColWidth="9.140625" defaultRowHeight="18.75"/>
  <cols>
    <col min="1" max="1" width="58.28515625" style="24" customWidth="1"/>
    <col min="2" max="2" width="6.140625" style="27" customWidth="1"/>
    <col min="3" max="4" width="14.7109375" style="27" customWidth="1"/>
    <col min="5" max="5" width="14.42578125" style="386" customWidth="1"/>
    <col min="6" max="6" width="14" style="27" customWidth="1"/>
    <col min="7" max="7" width="14.42578125" style="253" customWidth="1"/>
    <col min="8" max="8" width="13.85546875" style="253" customWidth="1"/>
    <col min="9" max="9" width="10" style="24" customWidth="1"/>
    <col min="10" max="10" width="9.5703125" style="24" customWidth="1"/>
    <col min="11" max="16384" width="9.140625" style="24"/>
  </cols>
  <sheetData>
    <row r="1" spans="1:9" ht="45" customHeight="1">
      <c r="A1" s="455" t="s">
        <v>118</v>
      </c>
      <c r="B1" s="455"/>
      <c r="C1" s="455"/>
      <c r="D1" s="455"/>
      <c r="E1" s="455"/>
      <c r="F1" s="455"/>
      <c r="G1" s="455"/>
      <c r="H1" s="455"/>
    </row>
    <row r="2" spans="1:9" ht="50.25" customHeight="1">
      <c r="A2" s="419" t="s">
        <v>204</v>
      </c>
      <c r="B2" s="456" t="s">
        <v>14</v>
      </c>
      <c r="C2" s="420" t="s">
        <v>497</v>
      </c>
      <c r="D2" s="420"/>
      <c r="E2" s="419" t="s">
        <v>533</v>
      </c>
      <c r="F2" s="419"/>
      <c r="G2" s="419"/>
      <c r="H2" s="419"/>
    </row>
    <row r="3" spans="1:9" ht="69.75" customHeight="1">
      <c r="A3" s="419"/>
      <c r="B3" s="456"/>
      <c r="C3" s="232" t="s">
        <v>534</v>
      </c>
      <c r="D3" s="356" t="s">
        <v>531</v>
      </c>
      <c r="E3" s="348" t="s">
        <v>188</v>
      </c>
      <c r="F3" s="35" t="s">
        <v>176</v>
      </c>
      <c r="G3" s="235" t="s">
        <v>199</v>
      </c>
      <c r="H3" s="235" t="s">
        <v>200</v>
      </c>
    </row>
    <row r="4" spans="1:9" ht="11.25" customHeight="1">
      <c r="A4" s="92">
        <v>1</v>
      </c>
      <c r="B4" s="91">
        <v>2</v>
      </c>
      <c r="C4" s="92">
        <v>3</v>
      </c>
      <c r="D4" s="92">
        <v>4</v>
      </c>
      <c r="E4" s="379">
        <v>5</v>
      </c>
      <c r="F4" s="91">
        <v>6</v>
      </c>
      <c r="G4" s="251">
        <v>7</v>
      </c>
      <c r="H4" s="252">
        <v>8</v>
      </c>
    </row>
    <row r="5" spans="1:9" ht="28.5" customHeight="1">
      <c r="A5" s="454" t="s">
        <v>115</v>
      </c>
      <c r="B5" s="454"/>
      <c r="C5" s="454"/>
      <c r="D5" s="454"/>
      <c r="E5" s="454"/>
      <c r="F5" s="454"/>
      <c r="G5" s="454"/>
      <c r="H5" s="454"/>
    </row>
    <row r="6" spans="1:9" ht="56.25" customHeight="1">
      <c r="A6" s="346" t="s">
        <v>52</v>
      </c>
      <c r="B6" s="300">
        <v>2000</v>
      </c>
      <c r="C6" s="313">
        <v>645.70000000000005</v>
      </c>
      <c r="D6" s="313">
        <v>284.60000000000002</v>
      </c>
      <c r="E6" s="380">
        <v>385</v>
      </c>
      <c r="F6" s="313">
        <v>85.5</v>
      </c>
      <c r="G6" s="241">
        <f>F6-E6</f>
        <v>-299.5</v>
      </c>
      <c r="H6" s="248">
        <f>F6/E6*100</f>
        <v>22.207792207792206</v>
      </c>
    </row>
    <row r="7" spans="1:9" ht="28.5" customHeight="1">
      <c r="A7" s="25" t="s">
        <v>281</v>
      </c>
      <c r="B7" s="74">
        <v>2010</v>
      </c>
      <c r="C7" s="313"/>
      <c r="D7" s="313"/>
      <c r="E7" s="380"/>
      <c r="F7" s="313"/>
      <c r="G7" s="241"/>
      <c r="H7" s="248" t="e">
        <f t="shared" ref="H7:H30" si="0">F7/E7*100</f>
        <v>#DIV/0!</v>
      </c>
    </row>
    <row r="8" spans="1:9" ht="24" customHeight="1">
      <c r="A8" s="5" t="s">
        <v>137</v>
      </c>
      <c r="B8" s="74">
        <v>2020</v>
      </c>
      <c r="C8" s="313"/>
      <c r="D8" s="313"/>
      <c r="E8" s="380"/>
      <c r="F8" s="313"/>
      <c r="G8" s="241">
        <f>F8-E8</f>
        <v>0</v>
      </c>
      <c r="H8" s="248" t="e">
        <f t="shared" si="0"/>
        <v>#DIV/0!</v>
      </c>
    </row>
    <row r="9" spans="1:9" s="26" customFormat="1" ht="22.5" customHeight="1">
      <c r="A9" s="25" t="s">
        <v>63</v>
      </c>
      <c r="B9" s="74">
        <v>2030</v>
      </c>
      <c r="C9" s="313"/>
      <c r="D9" s="313"/>
      <c r="E9" s="380"/>
      <c r="F9" s="313"/>
      <c r="G9" s="241"/>
      <c r="H9" s="248" t="e">
        <f t="shared" si="0"/>
        <v>#DIV/0!</v>
      </c>
    </row>
    <row r="10" spans="1:9" ht="18" customHeight="1">
      <c r="A10" s="145" t="s">
        <v>101</v>
      </c>
      <c r="B10" s="188">
        <v>2031</v>
      </c>
      <c r="C10" s="314" t="s">
        <v>255</v>
      </c>
      <c r="D10" s="314"/>
      <c r="E10" s="381" t="s">
        <v>255</v>
      </c>
      <c r="F10" s="314"/>
      <c r="G10" s="245"/>
      <c r="H10" s="248" t="e">
        <f t="shared" si="0"/>
        <v>#VALUE!</v>
      </c>
    </row>
    <row r="11" spans="1:9" ht="23.25" customHeight="1">
      <c r="A11" s="25" t="s">
        <v>23</v>
      </c>
      <c r="B11" s="74">
        <v>2040</v>
      </c>
      <c r="C11" s="311" t="s">
        <v>255</v>
      </c>
      <c r="D11" s="311" t="s">
        <v>255</v>
      </c>
      <c r="E11" s="382" t="s">
        <v>255</v>
      </c>
      <c r="F11" s="311" t="s">
        <v>255</v>
      </c>
      <c r="G11" s="241"/>
      <c r="H11" s="248" t="e">
        <f t="shared" si="0"/>
        <v>#VALUE!</v>
      </c>
    </row>
    <row r="12" spans="1:9" ht="23.25" customHeight="1">
      <c r="A12" s="25" t="s">
        <v>410</v>
      </c>
      <c r="B12" s="74">
        <v>2050</v>
      </c>
      <c r="C12" s="311" t="s">
        <v>255</v>
      </c>
      <c r="D12" s="311"/>
      <c r="E12" s="382" t="s">
        <v>255</v>
      </c>
      <c r="F12" s="311"/>
      <c r="G12" s="241"/>
      <c r="H12" s="248" t="e">
        <f t="shared" si="0"/>
        <v>#VALUE!</v>
      </c>
    </row>
    <row r="13" spans="1:9" ht="22.5" customHeight="1">
      <c r="A13" s="25" t="s">
        <v>411</v>
      </c>
      <c r="B13" s="74">
        <v>2060</v>
      </c>
      <c r="C13" s="311" t="s">
        <v>255</v>
      </c>
      <c r="D13" s="311" t="s">
        <v>255</v>
      </c>
      <c r="E13" s="382" t="s">
        <v>255</v>
      </c>
      <c r="F13" s="311" t="s">
        <v>255</v>
      </c>
      <c r="G13" s="241"/>
      <c r="H13" s="248" t="e">
        <f t="shared" si="0"/>
        <v>#VALUE!</v>
      </c>
    </row>
    <row r="14" spans="1:9" ht="43.5" customHeight="1">
      <c r="A14" s="176" t="s">
        <v>53</v>
      </c>
      <c r="B14" s="177">
        <v>2070</v>
      </c>
      <c r="C14" s="315">
        <f>SUM(C6,C7,C8,C9,C11,C12,C13)+'1. Фін результат'!C70</f>
        <v>371.09999999999923</v>
      </c>
      <c r="D14" s="315">
        <f>SUM(D6,D7,D8,'ІІ. Розр. з бюджетом'!D9,D11,D12,D13)+'1. Фін результат'!D70</f>
        <v>-7.9099999999991724</v>
      </c>
      <c r="E14" s="383">
        <f>SUM(E6,E7,E8,E9,E11,E12,E13)+'1. Фін результат'!E70</f>
        <v>385</v>
      </c>
      <c r="F14" s="316">
        <f>SUM(F6,F7,F8,F9,F11,F12,F13)+'1. Фін результат'!F70</f>
        <v>-7.8999999999999773</v>
      </c>
      <c r="G14" s="241">
        <f>F14-E14</f>
        <v>-392.9</v>
      </c>
      <c r="H14" s="248">
        <f t="shared" si="0"/>
        <v>-2.0519480519480462</v>
      </c>
      <c r="I14" s="24" t="s">
        <v>514</v>
      </c>
    </row>
    <row r="15" spans="1:9" ht="45.75" customHeight="1">
      <c r="A15" s="454">
        <v>3</v>
      </c>
      <c r="B15" s="454"/>
      <c r="C15" s="454"/>
      <c r="D15" s="454"/>
      <c r="E15" s="454"/>
      <c r="F15" s="454"/>
      <c r="G15" s="454"/>
      <c r="H15" s="454"/>
    </row>
    <row r="16" spans="1:9" ht="30.75" customHeight="1">
      <c r="A16" s="25" t="s">
        <v>281</v>
      </c>
      <c r="B16" s="74">
        <v>2100</v>
      </c>
      <c r="C16" s="68"/>
      <c r="D16" s="311"/>
      <c r="E16" s="351"/>
      <c r="F16" s="311"/>
      <c r="G16" s="241">
        <f>F16-E16</f>
        <v>0</v>
      </c>
      <c r="H16" s="248" t="e">
        <f t="shared" si="0"/>
        <v>#DIV/0!</v>
      </c>
    </row>
    <row r="17" spans="1:9" s="26" customFormat="1" ht="27" customHeight="1">
      <c r="A17" s="25" t="s">
        <v>520</v>
      </c>
      <c r="B17" s="92">
        <v>2110</v>
      </c>
      <c r="C17" s="68"/>
      <c r="D17" s="311"/>
      <c r="E17" s="351"/>
      <c r="F17" s="311"/>
      <c r="G17" s="241">
        <f>F17-E17</f>
        <v>0</v>
      </c>
      <c r="H17" s="248" t="e">
        <f t="shared" si="0"/>
        <v>#DIV/0!</v>
      </c>
    </row>
    <row r="18" spans="1:9" ht="57" customHeight="1">
      <c r="A18" s="25" t="s">
        <v>246</v>
      </c>
      <c r="B18" s="92">
        <v>2120</v>
      </c>
      <c r="C18" s="68">
        <v>65</v>
      </c>
      <c r="D18" s="119">
        <v>48.4</v>
      </c>
      <c r="E18" s="351">
        <v>5</v>
      </c>
      <c r="F18" s="119">
        <v>17.600000000000001</v>
      </c>
      <c r="G18" s="241">
        <f>F18-E18</f>
        <v>12.600000000000001</v>
      </c>
      <c r="H18" s="248">
        <f t="shared" si="0"/>
        <v>352.00000000000006</v>
      </c>
    </row>
    <row r="19" spans="1:9" ht="60" customHeight="1">
      <c r="A19" s="25" t="s">
        <v>247</v>
      </c>
      <c r="B19" s="92">
        <v>2130</v>
      </c>
      <c r="C19" s="68" t="s">
        <v>255</v>
      </c>
      <c r="D19" s="68" t="s">
        <v>255</v>
      </c>
      <c r="E19" s="351" t="s">
        <v>255</v>
      </c>
      <c r="F19" s="68"/>
      <c r="G19" s="241"/>
      <c r="H19" s="248" t="e">
        <f t="shared" si="0"/>
        <v>#VALUE!</v>
      </c>
    </row>
    <row r="20" spans="1:9" s="28" customFormat="1" ht="60" customHeight="1">
      <c r="A20" s="36" t="s">
        <v>180</v>
      </c>
      <c r="B20" s="93">
        <v>2140</v>
      </c>
      <c r="C20" s="70">
        <f>SUM(C21:C25)+SUM(C27:C29)</f>
        <v>153</v>
      </c>
      <c r="D20" s="70">
        <f>SUM(D21:D25)+SUM(D27:D29)</f>
        <v>127.8</v>
      </c>
      <c r="E20" s="350">
        <f>SUM(E21:E25)+SUM(E27:E29)</f>
        <v>53</v>
      </c>
      <c r="F20" s="70">
        <f>SUM(F21:F25)+SUM(F27:F29)</f>
        <v>37.400000000000006</v>
      </c>
      <c r="G20" s="241">
        <f t="shared" ref="G20:G31" si="1">F20-E20</f>
        <v>-15.599999999999994</v>
      </c>
      <c r="H20" s="248">
        <f>F20/E20*100</f>
        <v>70.566037735849065</v>
      </c>
      <c r="I20" s="24"/>
    </row>
    <row r="21" spans="1:9" ht="27" customHeight="1">
      <c r="A21" s="25" t="s">
        <v>74</v>
      </c>
      <c r="B21" s="92">
        <v>2141</v>
      </c>
      <c r="C21" s="68"/>
      <c r="D21" s="68"/>
      <c r="E21" s="351"/>
      <c r="F21" s="68"/>
      <c r="G21" s="241">
        <f t="shared" si="1"/>
        <v>0</v>
      </c>
      <c r="H21" s="248" t="e">
        <f t="shared" si="0"/>
        <v>#DIV/0!</v>
      </c>
    </row>
    <row r="22" spans="1:9" ht="24.75" customHeight="1">
      <c r="A22" s="25" t="s">
        <v>88</v>
      </c>
      <c r="B22" s="92">
        <v>2142</v>
      </c>
      <c r="C22" s="68"/>
      <c r="D22" s="68"/>
      <c r="E22" s="351"/>
      <c r="F22" s="68"/>
      <c r="G22" s="241">
        <f t="shared" si="1"/>
        <v>0</v>
      </c>
      <c r="H22" s="248" t="e">
        <f t="shared" si="0"/>
        <v>#DIV/0!</v>
      </c>
    </row>
    <row r="23" spans="1:9" ht="24.75" customHeight="1">
      <c r="A23" s="25" t="s">
        <v>83</v>
      </c>
      <c r="B23" s="92">
        <v>2143</v>
      </c>
      <c r="C23" s="68"/>
      <c r="D23" s="68"/>
      <c r="E23" s="351"/>
      <c r="F23" s="68"/>
      <c r="G23" s="241">
        <f t="shared" si="1"/>
        <v>0</v>
      </c>
      <c r="H23" s="248" t="e">
        <f t="shared" si="0"/>
        <v>#DIV/0!</v>
      </c>
    </row>
    <row r="24" spans="1:9" ht="24.75" customHeight="1">
      <c r="A24" s="25" t="s">
        <v>72</v>
      </c>
      <c r="B24" s="92">
        <v>2144</v>
      </c>
      <c r="C24" s="68">
        <v>140</v>
      </c>
      <c r="D24" s="68">
        <v>117.1</v>
      </c>
      <c r="E24" s="351">
        <v>43</v>
      </c>
      <c r="F24" s="68">
        <v>33.700000000000003</v>
      </c>
      <c r="G24" s="241">
        <f t="shared" si="1"/>
        <v>-9.2999999999999972</v>
      </c>
      <c r="H24" s="248">
        <f t="shared" si="0"/>
        <v>78.372093023255815</v>
      </c>
    </row>
    <row r="25" spans="1:9" s="26" customFormat="1" ht="28.5" customHeight="1">
      <c r="A25" s="25" t="s">
        <v>129</v>
      </c>
      <c r="B25" s="92">
        <v>2145</v>
      </c>
      <c r="C25" s="70">
        <f>SUM(C26:C27)</f>
        <v>0</v>
      </c>
      <c r="D25" s="70">
        <f>SUM(D26:D27)</f>
        <v>0</v>
      </c>
      <c r="E25" s="350">
        <f>SUM(E26:E27)</f>
        <v>0</v>
      </c>
      <c r="F25" s="70">
        <f>SUM(F26:F27)</f>
        <v>0</v>
      </c>
      <c r="G25" s="241">
        <f t="shared" si="1"/>
        <v>0</v>
      </c>
      <c r="H25" s="248" t="e">
        <f t="shared" si="0"/>
        <v>#DIV/0!</v>
      </c>
    </row>
    <row r="26" spans="1:9" ht="47.25" customHeight="1">
      <c r="A26" s="145" t="s">
        <v>102</v>
      </c>
      <c r="B26" s="189" t="s">
        <v>159</v>
      </c>
      <c r="C26" s="146"/>
      <c r="D26" s="146"/>
      <c r="E26" s="384"/>
      <c r="F26" s="146"/>
      <c r="G26" s="245">
        <f t="shared" si="1"/>
        <v>0</v>
      </c>
      <c r="H26" s="248" t="e">
        <f t="shared" si="0"/>
        <v>#DIV/0!</v>
      </c>
    </row>
    <row r="27" spans="1:9" ht="21.75" customHeight="1">
      <c r="A27" s="145" t="s">
        <v>24</v>
      </c>
      <c r="B27" s="189" t="s">
        <v>160</v>
      </c>
      <c r="C27" s="146"/>
      <c r="D27" s="146"/>
      <c r="E27" s="384"/>
      <c r="F27" s="146"/>
      <c r="G27" s="245">
        <f t="shared" si="1"/>
        <v>0</v>
      </c>
      <c r="H27" s="248" t="e">
        <f t="shared" si="0"/>
        <v>#DIV/0!</v>
      </c>
    </row>
    <row r="28" spans="1:9" s="26" customFormat="1" ht="25.5" customHeight="1">
      <c r="A28" s="25" t="s">
        <v>519</v>
      </c>
      <c r="B28" s="92">
        <v>2146</v>
      </c>
      <c r="C28" s="68">
        <v>0</v>
      </c>
      <c r="D28" s="68">
        <v>0.4</v>
      </c>
      <c r="E28" s="351">
        <v>6</v>
      </c>
      <c r="F28" s="68">
        <v>0.4</v>
      </c>
      <c r="G28" s="241">
        <f t="shared" si="1"/>
        <v>-5.6</v>
      </c>
      <c r="H28" s="248">
        <f t="shared" si="0"/>
        <v>6.666666666666667</v>
      </c>
    </row>
    <row r="29" spans="1:9" ht="27" customHeight="1">
      <c r="A29" s="25" t="s">
        <v>505</v>
      </c>
      <c r="B29" s="92">
        <v>2147</v>
      </c>
      <c r="C29" s="68">
        <v>13</v>
      </c>
      <c r="D29" s="357">
        <v>10.3</v>
      </c>
      <c r="E29" s="385">
        <v>4</v>
      </c>
      <c r="F29" s="357">
        <v>3.3</v>
      </c>
      <c r="G29" s="241">
        <f t="shared" si="1"/>
        <v>-0.70000000000000018</v>
      </c>
      <c r="H29" s="248">
        <f t="shared" si="0"/>
        <v>82.5</v>
      </c>
    </row>
    <row r="30" spans="1:9" s="26" customFormat="1" ht="42" customHeight="1">
      <c r="A30" s="25" t="s">
        <v>73</v>
      </c>
      <c r="B30" s="92">
        <v>2150</v>
      </c>
      <c r="C30" s="68">
        <v>156</v>
      </c>
      <c r="D30" s="68">
        <v>147.9</v>
      </c>
      <c r="E30" s="351">
        <v>53</v>
      </c>
      <c r="F30" s="68">
        <v>42.7</v>
      </c>
      <c r="G30" s="241">
        <f t="shared" si="1"/>
        <v>-10.299999999999997</v>
      </c>
      <c r="H30" s="248">
        <f t="shared" si="0"/>
        <v>80.566037735849065</v>
      </c>
    </row>
    <row r="31" spans="1:9" s="26" customFormat="1" ht="36.75" customHeight="1">
      <c r="A31" s="168" t="s">
        <v>191</v>
      </c>
      <c r="B31" s="178">
        <v>2200</v>
      </c>
      <c r="C31" s="70">
        <f>SUM(C16,C17:C19,C20,C30)</f>
        <v>374</v>
      </c>
      <c r="D31" s="70">
        <f>SUM(D16,D17:D19,D20,D30)</f>
        <v>324.10000000000002</v>
      </c>
      <c r="E31" s="350">
        <f>SUM(E1048462,E16:E19,E20,E30)</f>
        <v>111</v>
      </c>
      <c r="F31" s="70">
        <f>SUM(F16,F17:F19,F20,F30)</f>
        <v>97.700000000000017</v>
      </c>
      <c r="G31" s="241">
        <f t="shared" si="1"/>
        <v>-13.299999999999983</v>
      </c>
      <c r="H31" s="248">
        <f>F31/E31*100</f>
        <v>88.018018018018026</v>
      </c>
      <c r="I31" s="24"/>
    </row>
    <row r="32" spans="1:9" s="26" customFormat="1" ht="10.5" customHeight="1">
      <c r="A32" s="34"/>
      <c r="B32" s="27"/>
      <c r="C32" s="27"/>
      <c r="D32" s="27"/>
      <c r="E32" s="386"/>
      <c r="F32" s="27"/>
      <c r="G32" s="253"/>
      <c r="H32" s="253"/>
    </row>
    <row r="33" spans="1:10" s="1" customFormat="1" ht="33" customHeight="1">
      <c r="A33" s="76" t="s">
        <v>266</v>
      </c>
      <c r="B33" s="428" t="s">
        <v>301</v>
      </c>
      <c r="C33" s="428"/>
      <c r="D33" s="128"/>
      <c r="E33" s="352"/>
      <c r="F33" s="432" t="s">
        <v>412</v>
      </c>
      <c r="G33" s="432"/>
      <c r="H33" s="432"/>
    </row>
    <row r="34" spans="1:10" s="1" customFormat="1">
      <c r="A34" s="94" t="s">
        <v>237</v>
      </c>
      <c r="B34" s="95"/>
      <c r="C34" s="94" t="s">
        <v>304</v>
      </c>
      <c r="D34" s="94"/>
      <c r="E34" s="387"/>
      <c r="F34" s="453" t="s">
        <v>238</v>
      </c>
      <c r="G34" s="453"/>
      <c r="H34" s="453"/>
    </row>
    <row r="35" spans="1:10" s="27" customFormat="1">
      <c r="A35" s="32"/>
      <c r="E35" s="386"/>
      <c r="G35" s="253"/>
      <c r="H35" s="253"/>
      <c r="I35" s="24"/>
      <c r="J35" s="24"/>
    </row>
    <row r="36" spans="1:10" s="27" customFormat="1">
      <c r="A36" s="32"/>
      <c r="E36" s="386"/>
      <c r="G36" s="253"/>
      <c r="H36" s="253"/>
      <c r="I36" s="24"/>
      <c r="J36" s="24"/>
    </row>
    <row r="37" spans="1:10" s="27" customFormat="1">
      <c r="A37" s="32"/>
      <c r="E37" s="386"/>
      <c r="G37" s="253"/>
      <c r="H37" s="253"/>
      <c r="I37" s="24"/>
      <c r="J37" s="24"/>
    </row>
    <row r="38" spans="1:10" s="27" customFormat="1">
      <c r="A38" s="32"/>
      <c r="E38" s="386"/>
      <c r="G38" s="253"/>
      <c r="H38" s="253"/>
      <c r="I38" s="24"/>
      <c r="J38" s="24"/>
    </row>
    <row r="39" spans="1:10" s="27" customFormat="1">
      <c r="A39" s="32"/>
      <c r="E39" s="386"/>
      <c r="G39" s="253"/>
      <c r="H39" s="253"/>
      <c r="I39" s="24"/>
      <c r="J39" s="24"/>
    </row>
    <row r="40" spans="1:10" s="27" customFormat="1">
      <c r="A40" s="32"/>
      <c r="E40" s="386"/>
      <c r="G40" s="253"/>
      <c r="H40" s="253"/>
      <c r="I40" s="24"/>
      <c r="J40" s="24"/>
    </row>
    <row r="41" spans="1:10" s="27" customFormat="1">
      <c r="A41" s="32"/>
      <c r="E41" s="386"/>
      <c r="G41" s="253"/>
      <c r="H41" s="253"/>
      <c r="I41" s="24"/>
      <c r="J41" s="24"/>
    </row>
    <row r="42" spans="1:10" s="27" customFormat="1">
      <c r="A42" s="32"/>
      <c r="E42" s="386"/>
      <c r="G42" s="253"/>
      <c r="H42" s="253"/>
      <c r="I42" s="24"/>
      <c r="J42" s="24"/>
    </row>
    <row r="43" spans="1:10" s="27" customFormat="1">
      <c r="A43" s="32"/>
      <c r="E43" s="386"/>
      <c r="G43" s="253"/>
      <c r="H43" s="253"/>
      <c r="I43" s="24"/>
      <c r="J43" s="24"/>
    </row>
    <row r="44" spans="1:10" s="27" customFormat="1">
      <c r="A44" s="32"/>
      <c r="E44" s="386"/>
      <c r="G44" s="253"/>
      <c r="H44" s="253"/>
      <c r="I44" s="24"/>
      <c r="J44" s="24"/>
    </row>
    <row r="45" spans="1:10" s="27" customFormat="1">
      <c r="A45" s="32"/>
      <c r="E45" s="386"/>
      <c r="G45" s="253"/>
      <c r="H45" s="253"/>
      <c r="I45" s="24"/>
      <c r="J45" s="24"/>
    </row>
    <row r="46" spans="1:10" s="27" customFormat="1">
      <c r="A46" s="32"/>
      <c r="E46" s="386"/>
      <c r="G46" s="253"/>
      <c r="H46" s="253"/>
      <c r="I46" s="24"/>
      <c r="J46" s="24"/>
    </row>
    <row r="47" spans="1:10" s="27" customFormat="1">
      <c r="A47" s="32"/>
      <c r="E47" s="386"/>
      <c r="G47" s="253"/>
      <c r="H47" s="253"/>
      <c r="I47" s="24"/>
      <c r="J47" s="24"/>
    </row>
    <row r="48" spans="1:10" s="27" customFormat="1">
      <c r="A48" s="32"/>
      <c r="E48" s="386"/>
      <c r="G48" s="253"/>
      <c r="H48" s="253"/>
      <c r="I48" s="24"/>
      <c r="J48" s="24"/>
    </row>
    <row r="49" spans="1:10" s="27" customFormat="1">
      <c r="A49" s="32"/>
      <c r="E49" s="386"/>
      <c r="G49" s="253"/>
      <c r="H49" s="253"/>
      <c r="I49" s="24"/>
      <c r="J49" s="24"/>
    </row>
    <row r="50" spans="1:10" s="27" customFormat="1">
      <c r="A50" s="32"/>
      <c r="E50" s="386"/>
      <c r="G50" s="253"/>
      <c r="H50" s="253"/>
      <c r="I50" s="24"/>
      <c r="J50" s="24"/>
    </row>
    <row r="51" spans="1:10" s="27" customFormat="1">
      <c r="A51" s="32"/>
      <c r="E51" s="386"/>
      <c r="G51" s="253"/>
      <c r="H51" s="253"/>
      <c r="I51" s="24"/>
      <c r="J51" s="24"/>
    </row>
    <row r="52" spans="1:10" s="27" customFormat="1">
      <c r="A52" s="32"/>
      <c r="E52" s="386"/>
      <c r="G52" s="253"/>
      <c r="H52" s="253"/>
      <c r="I52" s="24"/>
      <c r="J52" s="24"/>
    </row>
    <row r="53" spans="1:10" s="27" customFormat="1">
      <c r="A53" s="32"/>
      <c r="E53" s="386"/>
      <c r="G53" s="253"/>
      <c r="H53" s="253"/>
      <c r="I53" s="24"/>
      <c r="J53" s="24"/>
    </row>
    <row r="54" spans="1:10" s="27" customFormat="1">
      <c r="A54" s="32"/>
      <c r="E54" s="386"/>
      <c r="G54" s="253"/>
      <c r="H54" s="253"/>
      <c r="I54" s="24"/>
      <c r="J54" s="24"/>
    </row>
    <row r="55" spans="1:10" s="27" customFormat="1">
      <c r="A55" s="32"/>
      <c r="E55" s="386"/>
      <c r="G55" s="253"/>
      <c r="H55" s="253"/>
      <c r="I55" s="24"/>
      <c r="J55" s="24"/>
    </row>
    <row r="56" spans="1:10" s="27" customFormat="1">
      <c r="A56" s="32"/>
      <c r="E56" s="386"/>
      <c r="G56" s="253"/>
      <c r="H56" s="253"/>
      <c r="I56" s="24"/>
      <c r="J56" s="24"/>
    </row>
    <row r="57" spans="1:10" s="27" customFormat="1">
      <c r="A57" s="32"/>
      <c r="E57" s="386"/>
      <c r="G57" s="253"/>
      <c r="H57" s="253"/>
      <c r="I57" s="24"/>
      <c r="J57" s="24"/>
    </row>
    <row r="58" spans="1:10" s="27" customFormat="1">
      <c r="A58" s="32"/>
      <c r="E58" s="386"/>
      <c r="G58" s="253"/>
      <c r="H58" s="253"/>
      <c r="I58" s="24"/>
      <c r="J58" s="24"/>
    </row>
    <row r="59" spans="1:10" s="27" customFormat="1">
      <c r="A59" s="32"/>
      <c r="E59" s="386"/>
      <c r="G59" s="253"/>
      <c r="H59" s="253"/>
      <c r="I59" s="24"/>
      <c r="J59" s="24"/>
    </row>
    <row r="60" spans="1:10" s="27" customFormat="1">
      <c r="A60" s="32"/>
      <c r="E60" s="386"/>
      <c r="G60" s="253"/>
      <c r="H60" s="253"/>
      <c r="I60" s="24"/>
      <c r="J60" s="24"/>
    </row>
    <row r="61" spans="1:10" s="27" customFormat="1">
      <c r="A61" s="32"/>
      <c r="E61" s="386"/>
      <c r="G61" s="253"/>
      <c r="H61" s="253"/>
      <c r="I61" s="24"/>
      <c r="J61" s="24"/>
    </row>
    <row r="62" spans="1:10" s="27" customFormat="1">
      <c r="A62" s="32"/>
      <c r="E62" s="386"/>
      <c r="G62" s="253"/>
      <c r="H62" s="253"/>
      <c r="I62" s="24"/>
      <c r="J62" s="24"/>
    </row>
    <row r="63" spans="1:10" s="27" customFormat="1">
      <c r="A63" s="32"/>
      <c r="E63" s="386"/>
      <c r="G63" s="253"/>
      <c r="H63" s="253"/>
      <c r="I63" s="24"/>
      <c r="J63" s="24"/>
    </row>
    <row r="64" spans="1:10" s="27" customFormat="1">
      <c r="A64" s="32"/>
      <c r="E64" s="386"/>
      <c r="G64" s="253"/>
      <c r="H64" s="253"/>
      <c r="I64" s="24"/>
      <c r="J64" s="24"/>
    </row>
    <row r="65" spans="1:10" s="27" customFormat="1">
      <c r="A65" s="32"/>
      <c r="E65" s="386"/>
      <c r="G65" s="253"/>
      <c r="H65" s="253"/>
      <c r="I65" s="24"/>
      <c r="J65" s="24"/>
    </row>
    <row r="66" spans="1:10" s="27" customFormat="1">
      <c r="A66" s="32"/>
      <c r="E66" s="386"/>
      <c r="G66" s="253"/>
      <c r="H66" s="253"/>
      <c r="I66" s="24"/>
      <c r="J66" s="24"/>
    </row>
    <row r="67" spans="1:10" s="27" customFormat="1">
      <c r="A67" s="32"/>
      <c r="E67" s="386"/>
      <c r="G67" s="253"/>
      <c r="H67" s="253"/>
      <c r="I67" s="24"/>
      <c r="J67" s="24"/>
    </row>
    <row r="68" spans="1:10" s="27" customFormat="1">
      <c r="A68" s="32"/>
      <c r="E68" s="386"/>
      <c r="G68" s="253"/>
      <c r="H68" s="253"/>
      <c r="I68" s="24"/>
      <c r="J68" s="24"/>
    </row>
    <row r="69" spans="1:10" s="27" customFormat="1">
      <c r="A69" s="32"/>
      <c r="E69" s="386"/>
      <c r="G69" s="253"/>
      <c r="H69" s="253"/>
      <c r="I69" s="24"/>
      <c r="J69" s="24"/>
    </row>
    <row r="70" spans="1:10" s="27" customFormat="1">
      <c r="A70" s="32"/>
      <c r="E70" s="386"/>
      <c r="G70" s="253"/>
      <c r="H70" s="253"/>
      <c r="I70" s="24"/>
      <c r="J70" s="24"/>
    </row>
    <row r="71" spans="1:10" s="27" customFormat="1">
      <c r="A71" s="32"/>
      <c r="E71" s="386"/>
      <c r="G71" s="253"/>
      <c r="H71" s="253"/>
      <c r="I71" s="24"/>
      <c r="J71" s="24"/>
    </row>
    <row r="72" spans="1:10" s="27" customFormat="1">
      <c r="A72" s="32"/>
      <c r="E72" s="386"/>
      <c r="G72" s="253"/>
      <c r="H72" s="253"/>
      <c r="I72" s="24"/>
      <c r="J72" s="24"/>
    </row>
    <row r="73" spans="1:10" s="27" customFormat="1">
      <c r="A73" s="32"/>
      <c r="E73" s="386"/>
      <c r="G73" s="253"/>
      <c r="H73" s="253"/>
      <c r="I73" s="24"/>
      <c r="J73" s="24"/>
    </row>
    <row r="74" spans="1:10" s="27" customFormat="1">
      <c r="A74" s="32"/>
      <c r="E74" s="386"/>
      <c r="G74" s="253"/>
      <c r="H74" s="253"/>
      <c r="I74" s="24"/>
      <c r="J74" s="24"/>
    </row>
    <row r="75" spans="1:10" s="27" customFormat="1">
      <c r="A75" s="32"/>
      <c r="E75" s="386"/>
      <c r="G75" s="253"/>
      <c r="H75" s="253"/>
      <c r="I75" s="24"/>
      <c r="J75" s="24"/>
    </row>
    <row r="76" spans="1:10" s="27" customFormat="1">
      <c r="A76" s="32"/>
      <c r="E76" s="386"/>
      <c r="G76" s="253"/>
      <c r="H76" s="253"/>
      <c r="I76" s="24"/>
      <c r="J76" s="24"/>
    </row>
    <row r="77" spans="1:10" s="27" customFormat="1">
      <c r="A77" s="32"/>
      <c r="E77" s="386"/>
      <c r="G77" s="253"/>
      <c r="H77" s="253"/>
      <c r="I77" s="24"/>
      <c r="J77" s="24"/>
    </row>
    <row r="78" spans="1:10" s="27" customFormat="1">
      <c r="A78" s="32"/>
      <c r="E78" s="386"/>
      <c r="G78" s="253"/>
      <c r="H78" s="253"/>
      <c r="I78" s="24"/>
      <c r="J78" s="24"/>
    </row>
    <row r="79" spans="1:10" s="27" customFormat="1">
      <c r="A79" s="32"/>
      <c r="E79" s="386"/>
      <c r="G79" s="253"/>
      <c r="H79" s="253"/>
      <c r="I79" s="24"/>
      <c r="J79" s="24"/>
    </row>
    <row r="80" spans="1:10" s="27" customFormat="1">
      <c r="A80" s="32"/>
      <c r="E80" s="386"/>
      <c r="G80" s="253"/>
      <c r="H80" s="253"/>
      <c r="I80" s="24"/>
      <c r="J80" s="24"/>
    </row>
    <row r="81" spans="1:10" s="27" customFormat="1">
      <c r="A81" s="32"/>
      <c r="E81" s="386"/>
      <c r="G81" s="253"/>
      <c r="H81" s="253"/>
      <c r="I81" s="24"/>
      <c r="J81" s="24"/>
    </row>
    <row r="82" spans="1:10" s="27" customFormat="1">
      <c r="A82" s="32"/>
      <c r="E82" s="386"/>
      <c r="G82" s="253"/>
      <c r="H82" s="253"/>
      <c r="I82" s="24"/>
      <c r="J82" s="24"/>
    </row>
    <row r="83" spans="1:10" s="27" customFormat="1">
      <c r="A83" s="32"/>
      <c r="E83" s="386"/>
      <c r="G83" s="253"/>
      <c r="H83" s="253"/>
      <c r="I83" s="24"/>
      <c r="J83" s="24"/>
    </row>
    <row r="84" spans="1:10" s="27" customFormat="1">
      <c r="A84" s="32"/>
      <c r="E84" s="386"/>
      <c r="G84" s="253"/>
      <c r="H84" s="253"/>
      <c r="I84" s="24"/>
      <c r="J84" s="24"/>
    </row>
    <row r="85" spans="1:10" s="27" customFormat="1">
      <c r="A85" s="32"/>
      <c r="E85" s="386"/>
      <c r="G85" s="253"/>
      <c r="H85" s="253"/>
      <c r="I85" s="24"/>
      <c r="J85" s="24"/>
    </row>
    <row r="86" spans="1:10" s="27" customFormat="1">
      <c r="A86" s="32"/>
      <c r="E86" s="386"/>
      <c r="G86" s="253"/>
      <c r="H86" s="253"/>
      <c r="I86" s="24"/>
      <c r="J86" s="24"/>
    </row>
    <row r="87" spans="1:10" s="27" customFormat="1">
      <c r="A87" s="32"/>
      <c r="E87" s="386"/>
      <c r="G87" s="253"/>
      <c r="H87" s="253"/>
      <c r="I87" s="24"/>
      <c r="J87" s="24"/>
    </row>
    <row r="88" spans="1:10" s="27" customFormat="1">
      <c r="A88" s="32"/>
      <c r="E88" s="386"/>
      <c r="G88" s="253"/>
      <c r="H88" s="253"/>
      <c r="I88" s="24"/>
      <c r="J88" s="24"/>
    </row>
    <row r="89" spans="1:10" s="27" customFormat="1">
      <c r="A89" s="32"/>
      <c r="E89" s="386"/>
      <c r="G89" s="253"/>
      <c r="H89" s="253"/>
      <c r="I89" s="24"/>
      <c r="J89" s="24"/>
    </row>
    <row r="90" spans="1:10" s="27" customFormat="1">
      <c r="A90" s="32"/>
      <c r="E90" s="386"/>
      <c r="G90" s="253"/>
      <c r="H90" s="253"/>
      <c r="I90" s="24"/>
      <c r="J90" s="24"/>
    </row>
    <row r="91" spans="1:10" s="27" customFormat="1">
      <c r="A91" s="32"/>
      <c r="E91" s="386"/>
      <c r="G91" s="253"/>
      <c r="H91" s="253"/>
      <c r="I91" s="24"/>
      <c r="J91" s="24"/>
    </row>
    <row r="92" spans="1:10" s="27" customFormat="1">
      <c r="A92" s="32"/>
      <c r="E92" s="386"/>
      <c r="G92" s="253"/>
      <c r="H92" s="253"/>
      <c r="I92" s="24"/>
      <c r="J92" s="24"/>
    </row>
    <row r="93" spans="1:10" s="27" customFormat="1">
      <c r="A93" s="32"/>
      <c r="E93" s="386"/>
      <c r="G93" s="253"/>
      <c r="H93" s="253"/>
      <c r="I93" s="24"/>
      <c r="J93" s="24"/>
    </row>
    <row r="94" spans="1:10" s="27" customFormat="1">
      <c r="A94" s="32"/>
      <c r="E94" s="386"/>
      <c r="G94" s="253"/>
      <c r="H94" s="253"/>
      <c r="I94" s="24"/>
      <c r="J94" s="24"/>
    </row>
    <row r="95" spans="1:10" s="27" customFormat="1">
      <c r="A95" s="32"/>
      <c r="E95" s="386"/>
      <c r="G95" s="253"/>
      <c r="H95" s="253"/>
      <c r="I95" s="24"/>
      <c r="J95" s="24"/>
    </row>
    <row r="96" spans="1:10" s="27" customFormat="1">
      <c r="A96" s="32"/>
      <c r="E96" s="386"/>
      <c r="G96" s="253"/>
      <c r="H96" s="253"/>
      <c r="I96" s="24"/>
      <c r="J96" s="24"/>
    </row>
    <row r="97" spans="1:10" s="27" customFormat="1">
      <c r="A97" s="32"/>
      <c r="E97" s="386"/>
      <c r="G97" s="253"/>
      <c r="H97" s="253"/>
      <c r="I97" s="24"/>
      <c r="J97" s="24"/>
    </row>
    <row r="98" spans="1:10" s="27" customFormat="1">
      <c r="A98" s="32"/>
      <c r="E98" s="386"/>
      <c r="G98" s="253"/>
      <c r="H98" s="253"/>
      <c r="I98" s="24"/>
      <c r="J98" s="24"/>
    </row>
    <row r="99" spans="1:10" s="27" customFormat="1">
      <c r="A99" s="32"/>
      <c r="E99" s="386"/>
      <c r="G99" s="253"/>
      <c r="H99" s="253"/>
      <c r="I99" s="24"/>
      <c r="J99" s="24"/>
    </row>
    <row r="100" spans="1:10" s="27" customFormat="1">
      <c r="A100" s="32"/>
      <c r="E100" s="386"/>
      <c r="G100" s="253"/>
      <c r="H100" s="253"/>
      <c r="I100" s="24"/>
      <c r="J100" s="24"/>
    </row>
    <row r="101" spans="1:10" s="27" customFormat="1">
      <c r="A101" s="32"/>
      <c r="E101" s="386"/>
      <c r="G101" s="253"/>
      <c r="H101" s="253"/>
      <c r="I101" s="24"/>
      <c r="J101" s="24"/>
    </row>
    <row r="102" spans="1:10" s="27" customFormat="1">
      <c r="A102" s="32"/>
      <c r="E102" s="386"/>
      <c r="G102" s="253"/>
      <c r="H102" s="253"/>
      <c r="I102" s="24"/>
      <c r="J102" s="24"/>
    </row>
    <row r="103" spans="1:10" s="27" customFormat="1">
      <c r="A103" s="32"/>
      <c r="E103" s="386"/>
      <c r="G103" s="253"/>
      <c r="H103" s="253"/>
      <c r="I103" s="24"/>
      <c r="J103" s="24"/>
    </row>
    <row r="104" spans="1:10" s="27" customFormat="1">
      <c r="A104" s="32"/>
      <c r="E104" s="386"/>
      <c r="G104" s="253"/>
      <c r="H104" s="253"/>
      <c r="I104" s="24"/>
      <c r="J104" s="24"/>
    </row>
    <row r="105" spans="1:10" s="27" customFormat="1">
      <c r="A105" s="32"/>
      <c r="E105" s="386"/>
      <c r="G105" s="253"/>
      <c r="H105" s="253"/>
      <c r="I105" s="24"/>
      <c r="J105" s="24"/>
    </row>
    <row r="106" spans="1:10" s="27" customFormat="1">
      <c r="A106" s="32"/>
      <c r="E106" s="386"/>
      <c r="G106" s="253"/>
      <c r="H106" s="253"/>
      <c r="I106" s="24"/>
      <c r="J106" s="24"/>
    </row>
    <row r="107" spans="1:10" s="27" customFormat="1">
      <c r="A107" s="32"/>
      <c r="E107" s="386"/>
      <c r="G107" s="253"/>
      <c r="H107" s="253"/>
      <c r="I107" s="24"/>
      <c r="J107" s="24"/>
    </row>
    <row r="108" spans="1:10" s="27" customFormat="1">
      <c r="A108" s="32"/>
      <c r="E108" s="386"/>
      <c r="G108" s="253"/>
      <c r="H108" s="253"/>
      <c r="I108" s="24"/>
      <c r="J108" s="24"/>
    </row>
    <row r="109" spans="1:10" s="27" customFormat="1">
      <c r="A109" s="32"/>
      <c r="E109" s="386"/>
      <c r="G109" s="253"/>
      <c r="H109" s="253"/>
      <c r="I109" s="24"/>
      <c r="J109" s="24"/>
    </row>
    <row r="110" spans="1:10" s="27" customFormat="1">
      <c r="A110" s="32"/>
      <c r="E110" s="386"/>
      <c r="G110" s="253"/>
      <c r="H110" s="253"/>
      <c r="I110" s="24"/>
      <c r="J110" s="24"/>
    </row>
    <row r="111" spans="1:10" s="27" customFormat="1">
      <c r="A111" s="32"/>
      <c r="E111" s="386"/>
      <c r="G111" s="253"/>
      <c r="H111" s="253"/>
      <c r="I111" s="24"/>
      <c r="J111" s="24"/>
    </row>
    <row r="112" spans="1:10" s="27" customFormat="1">
      <c r="A112" s="32"/>
      <c r="E112" s="386"/>
      <c r="G112" s="253"/>
      <c r="H112" s="253"/>
      <c r="I112" s="24"/>
      <c r="J112" s="24"/>
    </row>
    <row r="113" spans="1:10" s="27" customFormat="1">
      <c r="A113" s="32"/>
      <c r="E113" s="386"/>
      <c r="G113" s="253"/>
      <c r="H113" s="253"/>
      <c r="I113" s="24"/>
      <c r="J113" s="24"/>
    </row>
    <row r="114" spans="1:10" s="27" customFormat="1">
      <c r="A114" s="32"/>
      <c r="E114" s="386"/>
      <c r="G114" s="253"/>
      <c r="H114" s="253"/>
      <c r="I114" s="24"/>
      <c r="J114" s="24"/>
    </row>
    <row r="115" spans="1:10" s="27" customFormat="1">
      <c r="A115" s="32"/>
      <c r="E115" s="386"/>
      <c r="G115" s="253"/>
      <c r="H115" s="253"/>
      <c r="I115" s="24"/>
      <c r="J115" s="24"/>
    </row>
    <row r="116" spans="1:10" s="27" customFormat="1">
      <c r="A116" s="32"/>
      <c r="E116" s="386"/>
      <c r="G116" s="253"/>
      <c r="H116" s="253"/>
      <c r="I116" s="24"/>
      <c r="J116" s="24"/>
    </row>
    <row r="117" spans="1:10" s="27" customFormat="1">
      <c r="A117" s="32"/>
      <c r="E117" s="386"/>
      <c r="G117" s="253"/>
      <c r="H117" s="253"/>
      <c r="I117" s="24"/>
      <c r="J117" s="24"/>
    </row>
    <row r="118" spans="1:10" s="27" customFormat="1">
      <c r="A118" s="32"/>
      <c r="E118" s="386"/>
      <c r="G118" s="253"/>
      <c r="H118" s="253"/>
      <c r="I118" s="24"/>
      <c r="J118" s="24"/>
    </row>
    <row r="119" spans="1:10" s="27" customFormat="1">
      <c r="A119" s="32"/>
      <c r="E119" s="386"/>
      <c r="G119" s="253"/>
      <c r="H119" s="253"/>
      <c r="I119" s="24"/>
      <c r="J119" s="24"/>
    </row>
    <row r="120" spans="1:10" s="27" customFormat="1">
      <c r="A120" s="32"/>
      <c r="E120" s="386"/>
      <c r="G120" s="253"/>
      <c r="H120" s="253"/>
      <c r="I120" s="24"/>
      <c r="J120" s="24"/>
    </row>
    <row r="121" spans="1:10" s="27" customFormat="1">
      <c r="A121" s="32"/>
      <c r="E121" s="386"/>
      <c r="G121" s="253"/>
      <c r="H121" s="253"/>
      <c r="I121" s="24"/>
      <c r="J121" s="24"/>
    </row>
    <row r="122" spans="1:10" s="27" customFormat="1">
      <c r="A122" s="32"/>
      <c r="E122" s="386"/>
      <c r="G122" s="253"/>
      <c r="H122" s="253"/>
      <c r="I122" s="24"/>
      <c r="J122" s="24"/>
    </row>
    <row r="123" spans="1:10" s="27" customFormat="1">
      <c r="A123" s="32"/>
      <c r="E123" s="386"/>
      <c r="G123" s="253"/>
      <c r="H123" s="253"/>
      <c r="I123" s="24"/>
      <c r="J123" s="24"/>
    </row>
    <row r="124" spans="1:10" s="27" customFormat="1">
      <c r="A124" s="32"/>
      <c r="E124" s="386"/>
      <c r="G124" s="253"/>
      <c r="H124" s="253"/>
      <c r="I124" s="24"/>
      <c r="J124" s="24"/>
    </row>
    <row r="125" spans="1:10" s="27" customFormat="1">
      <c r="A125" s="32"/>
      <c r="E125" s="386"/>
      <c r="G125" s="253"/>
      <c r="H125" s="253"/>
      <c r="I125" s="24"/>
      <c r="J125" s="24"/>
    </row>
    <row r="126" spans="1:10" s="27" customFormat="1">
      <c r="A126" s="32"/>
      <c r="E126" s="386"/>
      <c r="G126" s="253"/>
      <c r="H126" s="253"/>
      <c r="I126" s="24"/>
      <c r="J126" s="24"/>
    </row>
    <row r="127" spans="1:10" s="27" customFormat="1">
      <c r="A127" s="32"/>
      <c r="E127" s="386"/>
      <c r="G127" s="253"/>
      <c r="H127" s="253"/>
      <c r="I127" s="24"/>
      <c r="J127" s="24"/>
    </row>
    <row r="128" spans="1:10" s="27" customFormat="1">
      <c r="A128" s="32"/>
      <c r="E128" s="386"/>
      <c r="G128" s="253"/>
      <c r="H128" s="253"/>
      <c r="I128" s="24"/>
      <c r="J128" s="24"/>
    </row>
    <row r="129" spans="1:10" s="27" customFormat="1">
      <c r="A129" s="32"/>
      <c r="E129" s="386"/>
      <c r="G129" s="253"/>
      <c r="H129" s="253"/>
      <c r="I129" s="24"/>
      <c r="J129" s="24"/>
    </row>
    <row r="130" spans="1:10" s="27" customFormat="1">
      <c r="A130" s="32"/>
      <c r="E130" s="386"/>
      <c r="G130" s="253"/>
      <c r="H130" s="253"/>
      <c r="I130" s="24"/>
      <c r="J130" s="24"/>
    </row>
    <row r="131" spans="1:10" s="27" customFormat="1">
      <c r="A131" s="32"/>
      <c r="E131" s="386"/>
      <c r="G131" s="253"/>
      <c r="H131" s="253"/>
      <c r="I131" s="24"/>
      <c r="J131" s="24"/>
    </row>
    <row r="132" spans="1:10" s="27" customFormat="1">
      <c r="A132" s="32"/>
      <c r="E132" s="386"/>
      <c r="G132" s="253"/>
      <c r="H132" s="253"/>
      <c r="I132" s="24"/>
      <c r="J132" s="24"/>
    </row>
    <row r="133" spans="1:10" s="27" customFormat="1">
      <c r="A133" s="32"/>
      <c r="E133" s="386"/>
      <c r="G133" s="253"/>
      <c r="H133" s="253"/>
      <c r="I133" s="24"/>
      <c r="J133" s="24"/>
    </row>
    <row r="134" spans="1:10" s="27" customFormat="1">
      <c r="A134" s="32"/>
      <c r="E134" s="386"/>
      <c r="G134" s="253"/>
      <c r="H134" s="253"/>
      <c r="I134" s="24"/>
      <c r="J134" s="24"/>
    </row>
    <row r="135" spans="1:10" s="27" customFormat="1">
      <c r="A135" s="32"/>
      <c r="E135" s="386"/>
      <c r="G135" s="253"/>
      <c r="H135" s="253"/>
      <c r="I135" s="24"/>
      <c r="J135" s="24"/>
    </row>
    <row r="136" spans="1:10" s="27" customFormat="1">
      <c r="A136" s="32"/>
      <c r="E136" s="386"/>
      <c r="G136" s="253"/>
      <c r="H136" s="253"/>
      <c r="I136" s="24"/>
      <c r="J136" s="24"/>
    </row>
    <row r="137" spans="1:10" s="27" customFormat="1">
      <c r="A137" s="32"/>
      <c r="E137" s="386"/>
      <c r="G137" s="253"/>
      <c r="H137" s="253"/>
      <c r="I137" s="24"/>
      <c r="J137" s="24"/>
    </row>
    <row r="138" spans="1:10" s="27" customFormat="1">
      <c r="A138" s="32"/>
      <c r="E138" s="386"/>
      <c r="G138" s="253"/>
      <c r="H138" s="253"/>
      <c r="I138" s="24"/>
      <c r="J138" s="24"/>
    </row>
    <row r="139" spans="1:10" s="27" customFormat="1">
      <c r="A139" s="32"/>
      <c r="E139" s="386"/>
      <c r="G139" s="253"/>
      <c r="H139" s="253"/>
      <c r="I139" s="24"/>
      <c r="J139" s="24"/>
    </row>
    <row r="140" spans="1:10" s="27" customFormat="1">
      <c r="A140" s="32"/>
      <c r="E140" s="386"/>
      <c r="G140" s="253"/>
      <c r="H140" s="253"/>
      <c r="I140" s="24"/>
      <c r="J140" s="24"/>
    </row>
    <row r="141" spans="1:10" s="27" customFormat="1">
      <c r="A141" s="32"/>
      <c r="E141" s="386"/>
      <c r="G141" s="253"/>
      <c r="H141" s="253"/>
      <c r="I141" s="24"/>
      <c r="J141" s="24"/>
    </row>
    <row r="142" spans="1:10" s="27" customFormat="1">
      <c r="A142" s="32"/>
      <c r="E142" s="386"/>
      <c r="G142" s="253"/>
      <c r="H142" s="253"/>
      <c r="I142" s="24"/>
      <c r="J142" s="24"/>
    </row>
    <row r="143" spans="1:10" s="27" customFormat="1">
      <c r="A143" s="32"/>
      <c r="E143" s="386"/>
      <c r="G143" s="253"/>
      <c r="H143" s="253"/>
      <c r="I143" s="24"/>
      <c r="J143" s="24"/>
    </row>
    <row r="144" spans="1:10" s="27" customFormat="1">
      <c r="A144" s="32"/>
      <c r="E144" s="386"/>
      <c r="G144" s="253"/>
      <c r="H144" s="253"/>
      <c r="I144" s="24"/>
      <c r="J144" s="24"/>
    </row>
    <row r="145" spans="1:10" s="27" customFormat="1">
      <c r="A145" s="32"/>
      <c r="E145" s="386"/>
      <c r="G145" s="253"/>
      <c r="H145" s="253"/>
      <c r="I145" s="24"/>
      <c r="J145" s="24"/>
    </row>
    <row r="146" spans="1:10" s="27" customFormat="1">
      <c r="A146" s="32"/>
      <c r="E146" s="386"/>
      <c r="G146" s="253"/>
      <c r="H146" s="253"/>
      <c r="I146" s="24"/>
      <c r="J146" s="24"/>
    </row>
    <row r="147" spans="1:10" s="27" customFormat="1">
      <c r="A147" s="32"/>
      <c r="E147" s="386"/>
      <c r="G147" s="253"/>
      <c r="H147" s="253"/>
      <c r="I147" s="24"/>
      <c r="J147" s="24"/>
    </row>
    <row r="148" spans="1:10" s="27" customFormat="1">
      <c r="A148" s="32"/>
      <c r="E148" s="386"/>
      <c r="G148" s="253"/>
      <c r="H148" s="253"/>
      <c r="I148" s="24"/>
      <c r="J148" s="24"/>
    </row>
    <row r="149" spans="1:10" s="27" customFormat="1">
      <c r="A149" s="32"/>
      <c r="E149" s="386"/>
      <c r="G149" s="253"/>
      <c r="H149" s="253"/>
      <c r="I149" s="24"/>
      <c r="J149" s="24"/>
    </row>
    <row r="150" spans="1:10" s="27" customFormat="1">
      <c r="A150" s="32"/>
      <c r="E150" s="386"/>
      <c r="G150" s="253"/>
      <c r="H150" s="253"/>
      <c r="I150" s="24"/>
      <c r="J150" s="24"/>
    </row>
    <row r="151" spans="1:10" s="27" customFormat="1">
      <c r="A151" s="32"/>
      <c r="E151" s="386"/>
      <c r="G151" s="253"/>
      <c r="H151" s="253"/>
      <c r="I151" s="24"/>
      <c r="J151" s="24"/>
    </row>
    <row r="152" spans="1:10" s="27" customFormat="1">
      <c r="A152" s="32"/>
      <c r="E152" s="386"/>
      <c r="G152" s="253"/>
      <c r="H152" s="253"/>
      <c r="I152" s="24"/>
      <c r="J152" s="24"/>
    </row>
    <row r="153" spans="1:10" s="27" customFormat="1">
      <c r="A153" s="32"/>
      <c r="E153" s="386"/>
      <c r="G153" s="253"/>
      <c r="H153" s="253"/>
      <c r="I153" s="24"/>
      <c r="J153" s="24"/>
    </row>
    <row r="154" spans="1:10" s="27" customFormat="1">
      <c r="A154" s="32"/>
      <c r="E154" s="386"/>
      <c r="G154" s="253"/>
      <c r="H154" s="253"/>
      <c r="I154" s="24"/>
      <c r="J154" s="24"/>
    </row>
    <row r="155" spans="1:10" s="27" customFormat="1">
      <c r="A155" s="32"/>
      <c r="E155" s="386"/>
      <c r="G155" s="253"/>
      <c r="H155" s="253"/>
      <c r="I155" s="24"/>
      <c r="J155" s="24"/>
    </row>
    <row r="156" spans="1:10" s="27" customFormat="1">
      <c r="A156" s="32"/>
      <c r="E156" s="386"/>
      <c r="G156" s="253"/>
      <c r="H156" s="253"/>
      <c r="I156" s="24"/>
      <c r="J156" s="24"/>
    </row>
    <row r="157" spans="1:10" s="27" customFormat="1">
      <c r="A157" s="32"/>
      <c r="E157" s="386"/>
      <c r="G157" s="253"/>
      <c r="H157" s="253"/>
      <c r="I157" s="24"/>
      <c r="J157" s="24"/>
    </row>
    <row r="158" spans="1:10" s="27" customFormat="1">
      <c r="A158" s="32"/>
      <c r="E158" s="386"/>
      <c r="G158" s="253"/>
      <c r="H158" s="253"/>
      <c r="I158" s="24"/>
      <c r="J158" s="24"/>
    </row>
    <row r="159" spans="1:10" s="27" customFormat="1">
      <c r="A159" s="32"/>
      <c r="E159" s="386"/>
      <c r="G159" s="253"/>
      <c r="H159" s="253"/>
      <c r="I159" s="24"/>
      <c r="J159" s="24"/>
    </row>
    <row r="160" spans="1:10" s="27" customFormat="1">
      <c r="A160" s="32"/>
      <c r="E160" s="386"/>
      <c r="G160" s="253"/>
      <c r="H160" s="253"/>
      <c r="I160" s="24"/>
      <c r="J160" s="24"/>
    </row>
    <row r="161" spans="1:10" s="27" customFormat="1">
      <c r="A161" s="32"/>
      <c r="E161" s="386"/>
      <c r="G161" s="253"/>
      <c r="H161" s="253"/>
      <c r="I161" s="24"/>
      <c r="J161" s="24"/>
    </row>
    <row r="162" spans="1:10" s="27" customFormat="1">
      <c r="A162" s="32"/>
      <c r="E162" s="386"/>
      <c r="G162" s="253"/>
      <c r="H162" s="253"/>
      <c r="I162" s="24"/>
      <c r="J162" s="24"/>
    </row>
    <row r="163" spans="1:10" s="27" customFormat="1">
      <c r="A163" s="32"/>
      <c r="E163" s="386"/>
      <c r="G163" s="253"/>
      <c r="H163" s="253"/>
      <c r="I163" s="24"/>
      <c r="J163" s="24"/>
    </row>
    <row r="164" spans="1:10" s="27" customFormat="1">
      <c r="A164" s="32"/>
      <c r="E164" s="386"/>
      <c r="G164" s="253"/>
      <c r="H164" s="253"/>
      <c r="I164" s="24"/>
      <c r="J164" s="24"/>
    </row>
    <row r="165" spans="1:10" s="27" customFormat="1">
      <c r="A165" s="32"/>
      <c r="E165" s="386"/>
      <c r="G165" s="253"/>
      <c r="H165" s="253"/>
      <c r="I165" s="24"/>
      <c r="J165" s="24"/>
    </row>
    <row r="166" spans="1:10" s="27" customFormat="1">
      <c r="A166" s="32"/>
      <c r="E166" s="386"/>
      <c r="G166" s="253"/>
      <c r="H166" s="253"/>
      <c r="I166" s="24"/>
      <c r="J166" s="24"/>
    </row>
    <row r="167" spans="1:10" s="27" customFormat="1">
      <c r="A167" s="32"/>
      <c r="E167" s="386"/>
      <c r="G167" s="253"/>
      <c r="H167" s="253"/>
      <c r="I167" s="24"/>
      <c r="J167" s="24"/>
    </row>
    <row r="168" spans="1:10" s="27" customFormat="1">
      <c r="A168" s="32"/>
      <c r="E168" s="386"/>
      <c r="G168" s="253"/>
      <c r="H168" s="253"/>
      <c r="I168" s="24"/>
      <c r="J168" s="24"/>
    </row>
    <row r="169" spans="1:10" s="27" customFormat="1">
      <c r="A169" s="32"/>
      <c r="E169" s="386"/>
      <c r="G169" s="253"/>
      <c r="H169" s="253"/>
      <c r="I169" s="24"/>
      <c r="J169" s="24"/>
    </row>
    <row r="170" spans="1:10" s="27" customFormat="1">
      <c r="A170" s="32"/>
      <c r="E170" s="386"/>
      <c r="G170" s="253"/>
      <c r="H170" s="253"/>
      <c r="I170" s="24"/>
      <c r="J170" s="24"/>
    </row>
    <row r="171" spans="1:10" s="27" customFormat="1">
      <c r="A171" s="32"/>
      <c r="E171" s="386"/>
      <c r="G171" s="253"/>
      <c r="H171" s="253"/>
      <c r="I171" s="24"/>
      <c r="J171" s="24"/>
    </row>
    <row r="172" spans="1:10" s="27" customFormat="1">
      <c r="A172" s="32"/>
      <c r="E172" s="386"/>
      <c r="G172" s="253"/>
      <c r="H172" s="253"/>
      <c r="I172" s="24"/>
      <c r="J172" s="24"/>
    </row>
    <row r="173" spans="1:10" s="27" customFormat="1">
      <c r="A173" s="32"/>
      <c r="E173" s="386"/>
      <c r="G173" s="253"/>
      <c r="H173" s="253"/>
      <c r="I173" s="24"/>
      <c r="J173" s="24"/>
    </row>
    <row r="174" spans="1:10" s="27" customFormat="1">
      <c r="A174" s="32"/>
      <c r="E174" s="386"/>
      <c r="G174" s="253"/>
      <c r="H174" s="253"/>
      <c r="I174" s="24"/>
      <c r="J174" s="24"/>
    </row>
    <row r="175" spans="1:10" s="27" customFormat="1">
      <c r="A175" s="32"/>
      <c r="E175" s="386"/>
      <c r="G175" s="253"/>
      <c r="H175" s="253"/>
      <c r="I175" s="24"/>
      <c r="J175" s="24"/>
    </row>
    <row r="176" spans="1:10" s="27" customFormat="1">
      <c r="A176" s="32"/>
      <c r="E176" s="386"/>
      <c r="G176" s="253"/>
      <c r="H176" s="253"/>
      <c r="I176" s="24"/>
      <c r="J176" s="24"/>
    </row>
    <row r="177" spans="1:10" s="27" customFormat="1">
      <c r="A177" s="32"/>
      <c r="E177" s="386"/>
      <c r="G177" s="253"/>
      <c r="H177" s="253"/>
      <c r="I177" s="24"/>
      <c r="J177" s="24"/>
    </row>
    <row r="178" spans="1:10" s="27" customFormat="1">
      <c r="A178" s="32"/>
      <c r="E178" s="386"/>
      <c r="G178" s="253"/>
      <c r="H178" s="253"/>
      <c r="I178" s="24"/>
      <c r="J178" s="24"/>
    </row>
    <row r="179" spans="1:10" s="27" customFormat="1">
      <c r="A179" s="32"/>
      <c r="E179" s="386"/>
      <c r="G179" s="253"/>
      <c r="H179" s="253"/>
      <c r="I179" s="24"/>
      <c r="J179" s="24"/>
    </row>
    <row r="180" spans="1:10" s="27" customFormat="1">
      <c r="A180" s="32"/>
      <c r="E180" s="386"/>
      <c r="G180" s="253"/>
      <c r="H180" s="253"/>
      <c r="I180" s="24"/>
      <c r="J180" s="24"/>
    </row>
    <row r="181" spans="1:10" s="27" customFormat="1">
      <c r="A181" s="32"/>
      <c r="E181" s="386"/>
      <c r="G181" s="253"/>
      <c r="H181" s="253"/>
      <c r="I181" s="24"/>
      <c r="J181" s="24"/>
    </row>
    <row r="182" spans="1:10" s="27" customFormat="1">
      <c r="A182" s="32"/>
      <c r="E182" s="386"/>
      <c r="G182" s="253"/>
      <c r="H182" s="253"/>
      <c r="I182" s="24"/>
      <c r="J182" s="24"/>
    </row>
    <row r="183" spans="1:10" s="27" customFormat="1">
      <c r="A183" s="32"/>
      <c r="E183" s="386"/>
      <c r="G183" s="253"/>
      <c r="H183" s="253"/>
      <c r="I183" s="24"/>
      <c r="J183" s="24"/>
    </row>
    <row r="184" spans="1:10" s="27" customFormat="1">
      <c r="A184" s="32"/>
      <c r="E184" s="386"/>
      <c r="G184" s="253"/>
      <c r="H184" s="253"/>
      <c r="I184" s="24"/>
      <c r="J184" s="24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view="pageBreakPreview" zoomScale="78" zoomScaleNormal="75" zoomScaleSheetLayoutView="78" workbookViewId="0">
      <pane xSplit="1" ySplit="5" topLeftCell="B24" activePane="bottomRight" state="frozen"/>
      <selection activeCell="A67" sqref="A67"/>
      <selection pane="topRight" activeCell="A67" sqref="A67"/>
      <selection pane="bottomLeft" activeCell="A67" sqref="A67"/>
      <selection pane="bottomRight" activeCell="F74" sqref="F74"/>
    </sheetView>
  </sheetViews>
  <sheetFormatPr defaultColWidth="9.140625" defaultRowHeight="18.75" outlineLevelRow="1"/>
  <cols>
    <col min="1" max="1" width="55.28515625" style="1" customWidth="1"/>
    <col min="2" max="2" width="5.85546875" style="1" customWidth="1"/>
    <col min="3" max="4" width="14.85546875" style="1" customWidth="1"/>
    <col min="5" max="5" width="14.140625" style="400" customWidth="1"/>
    <col min="6" max="6" width="13.5703125" style="1" customWidth="1"/>
    <col min="7" max="7" width="14.42578125" style="259" customWidth="1"/>
    <col min="8" max="8" width="13.85546875" style="259" customWidth="1"/>
    <col min="9" max="16384" width="9.140625" style="1"/>
  </cols>
  <sheetData>
    <row r="1" spans="1:8" ht="32.25" customHeight="1">
      <c r="A1" s="415" t="s">
        <v>116</v>
      </c>
      <c r="B1" s="415"/>
      <c r="C1" s="415"/>
      <c r="D1" s="415"/>
      <c r="E1" s="415"/>
      <c r="F1" s="415"/>
      <c r="G1" s="415"/>
      <c r="H1" s="415"/>
    </row>
    <row r="2" spans="1:8" ht="6.75" customHeight="1">
      <c r="A2" s="12"/>
      <c r="B2" s="12"/>
      <c r="C2" s="12"/>
      <c r="D2" s="12"/>
      <c r="E2" s="388"/>
      <c r="F2" s="12"/>
      <c r="G2" s="254"/>
      <c r="H2" s="254"/>
    </row>
    <row r="3" spans="1:8" ht="33.75" customHeight="1">
      <c r="A3" s="420" t="s">
        <v>204</v>
      </c>
      <c r="B3" s="460" t="s">
        <v>0</v>
      </c>
      <c r="C3" s="420" t="s">
        <v>498</v>
      </c>
      <c r="D3" s="420"/>
      <c r="E3" s="419" t="s">
        <v>535</v>
      </c>
      <c r="F3" s="419"/>
      <c r="G3" s="419"/>
      <c r="H3" s="419"/>
    </row>
    <row r="4" spans="1:8" ht="60" customHeight="1">
      <c r="A4" s="420"/>
      <c r="B4" s="460"/>
      <c r="C4" s="232" t="s">
        <v>534</v>
      </c>
      <c r="D4" s="356" t="s">
        <v>531</v>
      </c>
      <c r="E4" s="348" t="s">
        <v>188</v>
      </c>
      <c r="F4" s="35" t="s">
        <v>176</v>
      </c>
      <c r="G4" s="235" t="s">
        <v>199</v>
      </c>
      <c r="H4" s="235" t="s">
        <v>200</v>
      </c>
    </row>
    <row r="5" spans="1:8" ht="13.5" customHeight="1">
      <c r="A5" s="72">
        <v>1</v>
      </c>
      <c r="B5" s="88">
        <v>2</v>
      </c>
      <c r="C5" s="72">
        <v>3</v>
      </c>
      <c r="D5" s="72">
        <v>4</v>
      </c>
      <c r="E5" s="389">
        <v>5</v>
      </c>
      <c r="F5" s="88">
        <v>6</v>
      </c>
      <c r="G5" s="255">
        <v>7</v>
      </c>
      <c r="H5" s="256">
        <v>8</v>
      </c>
    </row>
    <row r="6" spans="1:8" s="31" customFormat="1" ht="29.25" customHeight="1">
      <c r="A6" s="461" t="s">
        <v>120</v>
      </c>
      <c r="B6" s="461"/>
      <c r="C6" s="461"/>
      <c r="D6" s="461"/>
      <c r="E6" s="461"/>
      <c r="F6" s="461"/>
      <c r="G6" s="461"/>
      <c r="H6" s="461"/>
    </row>
    <row r="7" spans="1:8" ht="45" customHeight="1">
      <c r="A7" s="164" t="s">
        <v>378</v>
      </c>
      <c r="B7" s="165" t="s">
        <v>379</v>
      </c>
      <c r="C7" s="183">
        <v>6813</v>
      </c>
      <c r="D7" s="183">
        <v>5484.7</v>
      </c>
      <c r="E7" s="390">
        <v>2036</v>
      </c>
      <c r="F7" s="183">
        <v>1687</v>
      </c>
      <c r="G7" s="236">
        <f t="shared" ref="G7:G19" si="0">F7-E7</f>
        <v>-349</v>
      </c>
      <c r="H7" s="257">
        <f>F7/E7*100</f>
        <v>82.858546168958753</v>
      </c>
    </row>
    <row r="8" spans="1:8" ht="28.5" customHeight="1">
      <c r="A8" s="190" t="s">
        <v>359</v>
      </c>
      <c r="B8" s="162" t="s">
        <v>360</v>
      </c>
      <c r="C8" s="68">
        <v>6813</v>
      </c>
      <c r="D8" s="183">
        <v>5484.7</v>
      </c>
      <c r="E8" s="351">
        <v>2036</v>
      </c>
      <c r="F8" s="183">
        <v>1687</v>
      </c>
      <c r="G8" s="241">
        <f t="shared" si="0"/>
        <v>-349</v>
      </c>
      <c r="H8" s="257">
        <f t="shared" ref="H8:H19" si="1">F8/E8*100</f>
        <v>82.858546168958753</v>
      </c>
    </row>
    <row r="9" spans="1:8" ht="30" customHeight="1">
      <c r="A9" s="191" t="s">
        <v>467</v>
      </c>
      <c r="B9" s="162" t="s">
        <v>361</v>
      </c>
      <c r="C9" s="68"/>
      <c r="D9" s="68"/>
      <c r="E9" s="351"/>
      <c r="F9" s="68"/>
      <c r="G9" s="241">
        <f t="shared" si="0"/>
        <v>0</v>
      </c>
      <c r="H9" s="257" t="e">
        <f t="shared" si="1"/>
        <v>#DIV/0!</v>
      </c>
    </row>
    <row r="10" spans="1:8" ht="25.5" customHeight="1">
      <c r="A10" s="191" t="s">
        <v>362</v>
      </c>
      <c r="B10" s="162" t="s">
        <v>363</v>
      </c>
      <c r="C10" s="68"/>
      <c r="D10" s="68"/>
      <c r="E10" s="351"/>
      <c r="F10" s="68"/>
      <c r="G10" s="241">
        <f t="shared" si="0"/>
        <v>0</v>
      </c>
      <c r="H10" s="257" t="e">
        <f t="shared" si="1"/>
        <v>#DIV/0!</v>
      </c>
    </row>
    <row r="11" spans="1:8" ht="24.75" customHeight="1">
      <c r="A11" s="191" t="s">
        <v>468</v>
      </c>
      <c r="B11" s="162" t="s">
        <v>364</v>
      </c>
      <c r="C11" s="68"/>
      <c r="D11" s="68"/>
      <c r="E11" s="351"/>
      <c r="F11" s="68"/>
      <c r="G11" s="241">
        <f t="shared" si="0"/>
        <v>0</v>
      </c>
      <c r="H11" s="257" t="e">
        <f t="shared" si="1"/>
        <v>#DIV/0!</v>
      </c>
    </row>
    <row r="12" spans="1:8" ht="27.75" customHeight="1">
      <c r="A12" s="191" t="s">
        <v>515</v>
      </c>
      <c r="B12" s="162" t="s">
        <v>365</v>
      </c>
      <c r="C12" s="68"/>
      <c r="D12" s="68"/>
      <c r="E12" s="351"/>
      <c r="F12" s="68"/>
      <c r="G12" s="241">
        <f t="shared" si="0"/>
        <v>0</v>
      </c>
      <c r="H12" s="257" t="e">
        <f t="shared" si="1"/>
        <v>#DIV/0!</v>
      </c>
    </row>
    <row r="13" spans="1:8" ht="41.25" customHeight="1">
      <c r="A13" s="164" t="s">
        <v>366</v>
      </c>
      <c r="B13" s="165" t="s">
        <v>367</v>
      </c>
      <c r="C13" s="183">
        <f>SUM(C14:C18)</f>
        <v>-6812.3</v>
      </c>
      <c r="D13" s="183">
        <f>SUM(D14:D18)</f>
        <v>-5476.0999999999995</v>
      </c>
      <c r="E13" s="390">
        <f>SUM(E14:E18)</f>
        <v>-2050</v>
      </c>
      <c r="F13" s="183">
        <f>SUM(F14:F18)</f>
        <v>-1677.4</v>
      </c>
      <c r="G13" s="236">
        <f t="shared" si="0"/>
        <v>372.59999999999991</v>
      </c>
      <c r="H13" s="257">
        <f t="shared" si="1"/>
        <v>81.824390243902442</v>
      </c>
    </row>
    <row r="14" spans="1:8" ht="30.75" customHeight="1">
      <c r="A14" s="190" t="s">
        <v>368</v>
      </c>
      <c r="B14" s="162" t="s">
        <v>369</v>
      </c>
      <c r="C14" s="68">
        <v>-6047</v>
      </c>
      <c r="D14" s="68">
        <v>-4611.8999999999996</v>
      </c>
      <c r="E14" s="391">
        <v>-1608</v>
      </c>
      <c r="F14" s="68">
        <v>-1429.2</v>
      </c>
      <c r="G14" s="241"/>
      <c r="H14" s="257">
        <f t="shared" si="1"/>
        <v>88.880597014925371</v>
      </c>
    </row>
    <row r="15" spans="1:8" ht="26.25" customHeight="1">
      <c r="A15" s="190" t="s">
        <v>370</v>
      </c>
      <c r="B15" s="162" t="s">
        <v>371</v>
      </c>
      <c r="C15" s="68">
        <v>-391.8</v>
      </c>
      <c r="D15" s="68">
        <v>-540.6</v>
      </c>
      <c r="E15" s="391">
        <v>-241</v>
      </c>
      <c r="F15" s="68">
        <v>-150.9</v>
      </c>
      <c r="G15" s="241"/>
      <c r="H15" s="257">
        <f t="shared" si="1"/>
        <v>62.614107883817425</v>
      </c>
    </row>
    <row r="16" spans="1:8" ht="28.5" customHeight="1">
      <c r="A16" s="190" t="s">
        <v>372</v>
      </c>
      <c r="B16" s="162" t="s">
        <v>373</v>
      </c>
      <c r="C16" s="68" t="s">
        <v>255</v>
      </c>
      <c r="D16" s="68" t="s">
        <v>255</v>
      </c>
      <c r="E16" s="391" t="s">
        <v>255</v>
      </c>
      <c r="F16" s="68" t="s">
        <v>255</v>
      </c>
      <c r="G16" s="241"/>
      <c r="H16" s="257" t="e">
        <f t="shared" si="1"/>
        <v>#VALUE!</v>
      </c>
    </row>
    <row r="17" spans="1:8" ht="28.5" customHeight="1">
      <c r="A17" s="190" t="s">
        <v>521</v>
      </c>
      <c r="B17" s="162" t="s">
        <v>374</v>
      </c>
      <c r="C17" s="68">
        <v>-217.9</v>
      </c>
      <c r="D17" s="68">
        <v>-175.7</v>
      </c>
      <c r="E17" s="391">
        <v>-197</v>
      </c>
      <c r="F17" s="68">
        <v>-54.6</v>
      </c>
      <c r="G17" s="241"/>
      <c r="H17" s="257">
        <f t="shared" si="1"/>
        <v>27.715736040609141</v>
      </c>
    </row>
    <row r="18" spans="1:8" ht="29.25" customHeight="1">
      <c r="A18" s="190" t="s">
        <v>375</v>
      </c>
      <c r="B18" s="162" t="s">
        <v>376</v>
      </c>
      <c r="C18" s="68">
        <v>-155.6</v>
      </c>
      <c r="D18" s="68">
        <v>-147.9</v>
      </c>
      <c r="E18" s="391">
        <v>-4</v>
      </c>
      <c r="F18" s="68">
        <v>-42.7</v>
      </c>
      <c r="G18" s="241"/>
      <c r="H18" s="257">
        <f t="shared" si="1"/>
        <v>1067.5</v>
      </c>
    </row>
    <row r="19" spans="1:8" ht="39.75" customHeight="1">
      <c r="A19" s="166" t="s">
        <v>119</v>
      </c>
      <c r="B19" s="167" t="s">
        <v>377</v>
      </c>
      <c r="C19" s="183">
        <f>SUM(C7,C13)</f>
        <v>0.6999999999998181</v>
      </c>
      <c r="D19" s="412">
        <f>SUM(D7,D13)</f>
        <v>8.6000000000003638</v>
      </c>
      <c r="E19" s="390">
        <f>SUM(E7,E13)</f>
        <v>-14</v>
      </c>
      <c r="F19" s="412">
        <f>SUM(F7,F13)</f>
        <v>9.5999999999999091</v>
      </c>
      <c r="G19" s="236">
        <f t="shared" si="0"/>
        <v>23.599999999999909</v>
      </c>
      <c r="H19" s="257">
        <f t="shared" si="1"/>
        <v>-68.571428571427916</v>
      </c>
    </row>
    <row r="20" spans="1:8" ht="31.5" customHeight="1">
      <c r="A20" s="461" t="s">
        <v>121</v>
      </c>
      <c r="B20" s="461"/>
      <c r="C20" s="461"/>
      <c r="D20" s="461"/>
      <c r="E20" s="461"/>
      <c r="F20" s="461"/>
      <c r="G20" s="461"/>
      <c r="H20" s="461"/>
    </row>
    <row r="21" spans="1:8" ht="40.5" customHeight="1">
      <c r="A21" s="164" t="s">
        <v>413</v>
      </c>
      <c r="B21" s="179"/>
      <c r="C21" s="70">
        <f>C22+C23+C24+C25+C28</f>
        <v>0</v>
      </c>
      <c r="D21" s="70">
        <f>D22+D23+D24+D25+D28</f>
        <v>0</v>
      </c>
      <c r="E21" s="350">
        <f>E22+E23+E24+E25+E28</f>
        <v>0</v>
      </c>
      <c r="F21" s="70">
        <f>F22+F23+F24+F25+F28</f>
        <v>0</v>
      </c>
      <c r="G21" s="241">
        <f t="shared" ref="G21:G41" si="2">F21-E21</f>
        <v>0</v>
      </c>
      <c r="H21" s="248" t="e">
        <f>F21/E21*100</f>
        <v>#DIV/0!</v>
      </c>
    </row>
    <row r="22" spans="1:8" ht="28.5" customHeight="1">
      <c r="A22" s="190" t="s">
        <v>27</v>
      </c>
      <c r="B22" s="162" t="s">
        <v>416</v>
      </c>
      <c r="C22" s="68"/>
      <c r="D22" s="68"/>
      <c r="E22" s="351"/>
      <c r="F22" s="68"/>
      <c r="G22" s="241">
        <f t="shared" si="2"/>
        <v>0</v>
      </c>
      <c r="H22" s="248" t="e">
        <f t="shared" ref="H22:H31" si="3">F22/E22*100</f>
        <v>#DIV/0!</v>
      </c>
    </row>
    <row r="23" spans="1:8" ht="30" customHeight="1">
      <c r="A23" s="190" t="s">
        <v>417</v>
      </c>
      <c r="B23" s="162" t="s">
        <v>418</v>
      </c>
      <c r="C23" s="68"/>
      <c r="D23" s="68"/>
      <c r="E23" s="351"/>
      <c r="F23" s="68"/>
      <c r="G23" s="241">
        <f t="shared" si="2"/>
        <v>0</v>
      </c>
      <c r="H23" s="248" t="e">
        <f t="shared" si="3"/>
        <v>#DIV/0!</v>
      </c>
    </row>
    <row r="24" spans="1:8" ht="27" customHeight="1">
      <c r="A24" s="190" t="s">
        <v>419</v>
      </c>
      <c r="B24" s="162" t="s">
        <v>420</v>
      </c>
      <c r="C24" s="68"/>
      <c r="D24" s="68"/>
      <c r="E24" s="351"/>
      <c r="F24" s="68"/>
      <c r="G24" s="241">
        <f t="shared" si="2"/>
        <v>0</v>
      </c>
      <c r="H24" s="248" t="e">
        <f t="shared" si="3"/>
        <v>#DIV/0!</v>
      </c>
    </row>
    <row r="25" spans="1:8" ht="21.75" customHeight="1">
      <c r="A25" s="190" t="s">
        <v>125</v>
      </c>
      <c r="B25" s="193"/>
      <c r="C25" s="68"/>
      <c r="D25" s="68"/>
      <c r="E25" s="351"/>
      <c r="F25" s="68"/>
      <c r="G25" s="241">
        <f t="shared" si="2"/>
        <v>0</v>
      </c>
      <c r="H25" s="248" t="e">
        <f t="shared" si="3"/>
        <v>#DIV/0!</v>
      </c>
    </row>
    <row r="26" spans="1:8" ht="21.75" customHeight="1">
      <c r="A26" s="192" t="s">
        <v>469</v>
      </c>
      <c r="B26" s="193" t="s">
        <v>422</v>
      </c>
      <c r="C26" s="68"/>
      <c r="D26" s="68"/>
      <c r="E26" s="351"/>
      <c r="F26" s="68"/>
      <c r="G26" s="241">
        <f t="shared" si="2"/>
        <v>0</v>
      </c>
      <c r="H26" s="248" t="e">
        <f t="shared" si="3"/>
        <v>#DIV/0!</v>
      </c>
    </row>
    <row r="27" spans="1:8" ht="22.5" customHeight="1">
      <c r="A27" s="192" t="s">
        <v>470</v>
      </c>
      <c r="B27" s="193" t="s">
        <v>415</v>
      </c>
      <c r="C27" s="68"/>
      <c r="D27" s="68"/>
      <c r="E27" s="351"/>
      <c r="F27" s="68"/>
      <c r="G27" s="241">
        <f t="shared" si="2"/>
        <v>0</v>
      </c>
      <c r="H27" s="248" t="e">
        <f t="shared" si="3"/>
        <v>#DIV/0!</v>
      </c>
    </row>
    <row r="28" spans="1:8" ht="27" customHeight="1">
      <c r="A28" s="192" t="s">
        <v>421</v>
      </c>
      <c r="B28" s="193" t="s">
        <v>424</v>
      </c>
      <c r="C28" s="68"/>
      <c r="D28" s="68"/>
      <c r="E28" s="351"/>
      <c r="F28" s="68"/>
      <c r="G28" s="241">
        <f t="shared" si="2"/>
        <v>0</v>
      </c>
      <c r="H28" s="248" t="e">
        <f t="shared" si="3"/>
        <v>#DIV/0!</v>
      </c>
    </row>
    <row r="29" spans="1:8" ht="11.25" customHeight="1">
      <c r="A29" s="147" t="s">
        <v>271</v>
      </c>
      <c r="B29" s="194"/>
      <c r="C29" s="87"/>
      <c r="D29" s="87"/>
      <c r="E29" s="392"/>
      <c r="F29" s="87"/>
      <c r="G29" s="242">
        <f t="shared" si="2"/>
        <v>0</v>
      </c>
      <c r="H29" s="248" t="e">
        <f t="shared" si="3"/>
        <v>#DIV/0!</v>
      </c>
    </row>
    <row r="30" spans="1:8" ht="22.5" customHeight="1">
      <c r="A30" s="147" t="s">
        <v>282</v>
      </c>
      <c r="B30" s="195" t="s">
        <v>383</v>
      </c>
      <c r="C30" s="87"/>
      <c r="D30" s="87"/>
      <c r="E30" s="392"/>
      <c r="F30" s="87"/>
      <c r="G30" s="242">
        <f t="shared" si="2"/>
        <v>0</v>
      </c>
      <c r="H30" s="248" t="e">
        <f t="shared" si="3"/>
        <v>#DIV/0!</v>
      </c>
    </row>
    <row r="31" spans="1:8" ht="21.75" customHeight="1">
      <c r="A31" s="147" t="s">
        <v>270</v>
      </c>
      <c r="B31" s="195" t="s">
        <v>384</v>
      </c>
      <c r="C31" s="68"/>
      <c r="D31" s="68"/>
      <c r="E31" s="351"/>
      <c r="F31" s="68"/>
      <c r="G31" s="241">
        <f t="shared" si="2"/>
        <v>0</v>
      </c>
      <c r="H31" s="248" t="e">
        <f t="shared" si="3"/>
        <v>#DIV/0!</v>
      </c>
    </row>
    <row r="32" spans="1:8" ht="45.75" customHeight="1">
      <c r="A32" s="164" t="s">
        <v>414</v>
      </c>
      <c r="B32" s="165" t="s">
        <v>426</v>
      </c>
      <c r="C32" s="70">
        <f>SUM(C33,C34,C35,C36,C37)</f>
        <v>0</v>
      </c>
      <c r="D32" s="70">
        <f>SUM(D33,D34,D35,D36,D37)</f>
        <v>0</v>
      </c>
      <c r="E32" s="350"/>
      <c r="F32" s="70">
        <f>SUM(F33,F34,F35,F36,F37)</f>
        <v>0</v>
      </c>
      <c r="G32" s="241">
        <f t="shared" si="2"/>
        <v>0</v>
      </c>
      <c r="H32" s="248" t="e">
        <f>F32/E32*100</f>
        <v>#DIV/0!</v>
      </c>
    </row>
    <row r="33" spans="1:8" ht="54.75" customHeight="1">
      <c r="A33" s="192" t="s">
        <v>423</v>
      </c>
      <c r="B33" s="162" t="s">
        <v>427</v>
      </c>
      <c r="C33" s="68"/>
      <c r="D33" s="68"/>
      <c r="E33" s="351"/>
      <c r="F33" s="68" t="s">
        <v>512</v>
      </c>
      <c r="G33" s="241" t="e">
        <f t="shared" si="2"/>
        <v>#VALUE!</v>
      </c>
      <c r="H33" s="248" t="e">
        <f t="shared" ref="H33:H41" si="4">F33/E33*100</f>
        <v>#VALUE!</v>
      </c>
    </row>
    <row r="34" spans="1:8" ht="43.5" customHeight="1">
      <c r="A34" s="5" t="s">
        <v>425</v>
      </c>
      <c r="B34" s="162" t="s">
        <v>428</v>
      </c>
      <c r="C34" s="68" t="s">
        <v>255</v>
      </c>
      <c r="D34" s="68" t="s">
        <v>255</v>
      </c>
      <c r="E34" s="351" t="s">
        <v>255</v>
      </c>
      <c r="F34" s="68" t="s">
        <v>255</v>
      </c>
      <c r="G34" s="241" t="e">
        <f t="shared" si="2"/>
        <v>#VALUE!</v>
      </c>
      <c r="H34" s="248" t="e">
        <f t="shared" si="4"/>
        <v>#VALUE!</v>
      </c>
    </row>
    <row r="35" spans="1:8" ht="37.5" customHeight="1">
      <c r="A35" s="5" t="s">
        <v>431</v>
      </c>
      <c r="B35" s="162" t="s">
        <v>429</v>
      </c>
      <c r="C35" s="68"/>
      <c r="D35" s="68"/>
      <c r="E35" s="351" t="s">
        <v>255</v>
      </c>
      <c r="F35" s="68"/>
      <c r="G35" s="241" t="e">
        <f t="shared" si="2"/>
        <v>#VALUE!</v>
      </c>
      <c r="H35" s="248" t="e">
        <f t="shared" si="4"/>
        <v>#VALUE!</v>
      </c>
    </row>
    <row r="36" spans="1:8" ht="30" customHeight="1">
      <c r="A36" s="5" t="s">
        <v>47</v>
      </c>
      <c r="B36" s="162" t="s">
        <v>432</v>
      </c>
      <c r="C36" s="68" t="s">
        <v>255</v>
      </c>
      <c r="D36" s="68" t="s">
        <v>255</v>
      </c>
      <c r="E36" s="351" t="s">
        <v>255</v>
      </c>
      <c r="F36" s="68" t="s">
        <v>255</v>
      </c>
      <c r="G36" s="241" t="e">
        <f t="shared" si="2"/>
        <v>#VALUE!</v>
      </c>
      <c r="H36" s="248" t="e">
        <f t="shared" si="4"/>
        <v>#VALUE!</v>
      </c>
    </row>
    <row r="37" spans="1:8" ht="27" customHeight="1">
      <c r="A37" s="5" t="s">
        <v>375</v>
      </c>
      <c r="B37" s="162" t="s">
        <v>472</v>
      </c>
      <c r="C37" s="68" t="s">
        <v>255</v>
      </c>
      <c r="D37" s="68" t="s">
        <v>255</v>
      </c>
      <c r="E37" s="351" t="s">
        <v>255</v>
      </c>
      <c r="F37" s="68" t="s">
        <v>255</v>
      </c>
      <c r="G37" s="241" t="e">
        <f t="shared" si="2"/>
        <v>#VALUE!</v>
      </c>
      <c r="H37" s="248" t="e">
        <f t="shared" si="4"/>
        <v>#VALUE!</v>
      </c>
    </row>
    <row r="38" spans="1:8" ht="11.25" customHeight="1">
      <c r="A38" s="196" t="s">
        <v>272</v>
      </c>
      <c r="B38" s="197"/>
      <c r="C38" s="68"/>
      <c r="D38" s="68"/>
      <c r="E38" s="351"/>
      <c r="F38" s="68"/>
      <c r="G38" s="241">
        <f t="shared" si="2"/>
        <v>0</v>
      </c>
      <c r="H38" s="248" t="e">
        <f t="shared" si="4"/>
        <v>#DIV/0!</v>
      </c>
    </row>
    <row r="39" spans="1:8" ht="21.75" customHeight="1">
      <c r="A39" s="147" t="s">
        <v>282</v>
      </c>
      <c r="B39" s="198" t="s">
        <v>473</v>
      </c>
      <c r="C39" s="87" t="s">
        <v>255</v>
      </c>
      <c r="D39" s="87" t="s">
        <v>255</v>
      </c>
      <c r="E39" s="392" t="s">
        <v>255</v>
      </c>
      <c r="F39" s="87" t="s">
        <v>255</v>
      </c>
      <c r="G39" s="241" t="e">
        <f t="shared" si="2"/>
        <v>#VALUE!</v>
      </c>
      <c r="H39" s="248" t="e">
        <f t="shared" si="4"/>
        <v>#VALUE!</v>
      </c>
    </row>
    <row r="40" spans="1:8" ht="21" customHeight="1">
      <c r="A40" s="147" t="s">
        <v>430</v>
      </c>
      <c r="B40" s="198" t="s">
        <v>474</v>
      </c>
      <c r="C40" s="87" t="s">
        <v>255</v>
      </c>
      <c r="D40" s="87" t="s">
        <v>255</v>
      </c>
      <c r="E40" s="392" t="s">
        <v>255</v>
      </c>
      <c r="F40" s="87" t="s">
        <v>255</v>
      </c>
      <c r="G40" s="241" t="e">
        <f t="shared" si="2"/>
        <v>#VALUE!</v>
      </c>
      <c r="H40" s="248" t="e">
        <f t="shared" si="4"/>
        <v>#VALUE!</v>
      </c>
    </row>
    <row r="41" spans="1:8" ht="42.75" customHeight="1">
      <c r="A41" s="168" t="s">
        <v>122</v>
      </c>
      <c r="B41" s="167" t="s">
        <v>471</v>
      </c>
      <c r="C41" s="70">
        <f>SUM(C21,C32)</f>
        <v>0</v>
      </c>
      <c r="D41" s="70">
        <f>SUM(D21,D32)</f>
        <v>0</v>
      </c>
      <c r="E41" s="350">
        <f>SUM(E21,E32)</f>
        <v>0</v>
      </c>
      <c r="F41" s="70">
        <f>SUM(F21,F32)</f>
        <v>0</v>
      </c>
      <c r="G41" s="241">
        <f t="shared" si="2"/>
        <v>0</v>
      </c>
      <c r="H41" s="248" t="e">
        <f t="shared" si="4"/>
        <v>#DIV/0!</v>
      </c>
    </row>
    <row r="42" spans="1:8" ht="20.100000000000001" hidden="1" customHeight="1" outlineLevel="1">
      <c r="A42" s="36"/>
      <c r="B42" s="6"/>
      <c r="C42" s="51"/>
      <c r="D42" s="51"/>
      <c r="E42" s="393"/>
      <c r="F42" s="457" t="s">
        <v>171</v>
      </c>
      <c r="G42" s="458"/>
      <c r="H42" s="459"/>
    </row>
    <row r="43" spans="1:8" ht="20.100000000000001" hidden="1" customHeight="1" outlineLevel="1">
      <c r="A43" s="36"/>
      <c r="B43" s="6"/>
      <c r="C43" s="51"/>
      <c r="D43" s="51"/>
      <c r="E43" s="393"/>
      <c r="F43" s="457" t="s">
        <v>206</v>
      </c>
      <c r="G43" s="458"/>
      <c r="H43" s="459"/>
    </row>
    <row r="44" spans="1:8" ht="30" customHeight="1" collapsed="1">
      <c r="A44" s="461" t="s">
        <v>123</v>
      </c>
      <c r="B44" s="461"/>
      <c r="C44" s="461"/>
      <c r="D44" s="461"/>
      <c r="E44" s="461"/>
      <c r="F44" s="461"/>
      <c r="G44" s="461"/>
      <c r="H44" s="461"/>
    </row>
    <row r="45" spans="1:8" ht="39" customHeight="1">
      <c r="A45" s="199" t="s">
        <v>433</v>
      </c>
      <c r="B45" s="200" t="s">
        <v>434</v>
      </c>
      <c r="C45" s="70">
        <f>C46+C47+C51+C55+C56</f>
        <v>0</v>
      </c>
      <c r="D45" s="70">
        <f>D46+D47+D51+D55+D56</f>
        <v>0</v>
      </c>
      <c r="E45" s="350">
        <f>E46+E47+E51+E55+E56</f>
        <v>0</v>
      </c>
      <c r="F45" s="70">
        <f>F46+F47+F51+F55+F56</f>
        <v>0</v>
      </c>
      <c r="G45" s="241">
        <f t="shared" ref="G45:G68" si="5">F45-E45</f>
        <v>0</v>
      </c>
      <c r="H45" s="248" t="e">
        <f>F45/E45*100</f>
        <v>#DIV/0!</v>
      </c>
    </row>
    <row r="46" spans="1:8" ht="24" customHeight="1">
      <c r="A46" s="201" t="s">
        <v>502</v>
      </c>
      <c r="B46" s="202" t="s">
        <v>435</v>
      </c>
      <c r="C46" s="68"/>
      <c r="D46" s="68"/>
      <c r="E46" s="351"/>
      <c r="F46" s="68"/>
      <c r="G46" s="241">
        <f t="shared" si="5"/>
        <v>0</v>
      </c>
      <c r="H46" s="248" t="e">
        <f t="shared" ref="H46:H56" si="6">F46/E46*100</f>
        <v>#DIV/0!</v>
      </c>
    </row>
    <row r="47" spans="1:8" ht="37.5" customHeight="1">
      <c r="A47" s="5" t="s">
        <v>462</v>
      </c>
      <c r="B47" s="202" t="s">
        <v>436</v>
      </c>
      <c r="C47" s="68"/>
      <c r="D47" s="68"/>
      <c r="E47" s="351"/>
      <c r="F47" s="68"/>
      <c r="G47" s="241">
        <f t="shared" si="5"/>
        <v>0</v>
      </c>
      <c r="H47" s="248" t="e">
        <f t="shared" si="6"/>
        <v>#DIV/0!</v>
      </c>
    </row>
    <row r="48" spans="1:8" ht="20.100000000000001" customHeight="1">
      <c r="A48" s="147" t="s">
        <v>79</v>
      </c>
      <c r="B48" s="203" t="s">
        <v>437</v>
      </c>
      <c r="C48" s="87"/>
      <c r="D48" s="87"/>
      <c r="E48" s="392"/>
      <c r="F48" s="87"/>
      <c r="G48" s="242">
        <f t="shared" si="5"/>
        <v>0</v>
      </c>
      <c r="H48" s="248" t="e">
        <f t="shared" si="6"/>
        <v>#DIV/0!</v>
      </c>
    </row>
    <row r="49" spans="1:8" ht="17.25" customHeight="1">
      <c r="A49" s="147" t="s">
        <v>80</v>
      </c>
      <c r="B49" s="203" t="s">
        <v>438</v>
      </c>
      <c r="C49" s="87"/>
      <c r="D49" s="87"/>
      <c r="E49" s="392"/>
      <c r="F49" s="87"/>
      <c r="G49" s="242">
        <f t="shared" si="5"/>
        <v>0</v>
      </c>
      <c r="H49" s="248" t="e">
        <f t="shared" si="6"/>
        <v>#DIV/0!</v>
      </c>
    </row>
    <row r="50" spans="1:8" ht="18" customHeight="1">
      <c r="A50" s="147" t="s">
        <v>92</v>
      </c>
      <c r="B50" s="203" t="s">
        <v>439</v>
      </c>
      <c r="C50" s="87"/>
      <c r="D50" s="87"/>
      <c r="E50" s="392"/>
      <c r="F50" s="87"/>
      <c r="G50" s="242">
        <f t="shared" si="5"/>
        <v>0</v>
      </c>
      <c r="H50" s="248" t="e">
        <f t="shared" si="6"/>
        <v>#DIV/0!</v>
      </c>
    </row>
    <row r="51" spans="1:8" ht="37.5" customHeight="1">
      <c r="A51" s="5" t="s">
        <v>463</v>
      </c>
      <c r="B51" s="202" t="s">
        <v>440</v>
      </c>
      <c r="C51" s="68"/>
      <c r="D51" s="68"/>
      <c r="E51" s="351"/>
      <c r="F51" s="68"/>
      <c r="G51" s="241">
        <f t="shared" si="5"/>
        <v>0</v>
      </c>
      <c r="H51" s="248" t="e">
        <f t="shared" si="6"/>
        <v>#DIV/0!</v>
      </c>
    </row>
    <row r="52" spans="1:8" ht="20.100000000000001" customHeight="1">
      <c r="A52" s="147" t="s">
        <v>79</v>
      </c>
      <c r="B52" s="203" t="s">
        <v>441</v>
      </c>
      <c r="C52" s="87"/>
      <c r="D52" s="87"/>
      <c r="E52" s="392"/>
      <c r="F52" s="87"/>
      <c r="G52" s="242">
        <f t="shared" si="5"/>
        <v>0</v>
      </c>
      <c r="H52" s="248" t="e">
        <f t="shared" si="6"/>
        <v>#DIV/0!</v>
      </c>
    </row>
    <row r="53" spans="1:8" ht="20.100000000000001" customHeight="1">
      <c r="A53" s="147" t="s">
        <v>80</v>
      </c>
      <c r="B53" s="203" t="s">
        <v>442</v>
      </c>
      <c r="C53" s="87"/>
      <c r="D53" s="87"/>
      <c r="E53" s="392"/>
      <c r="F53" s="87"/>
      <c r="G53" s="242">
        <f t="shared" si="5"/>
        <v>0</v>
      </c>
      <c r="H53" s="248" t="e">
        <f t="shared" si="6"/>
        <v>#DIV/0!</v>
      </c>
    </row>
    <row r="54" spans="1:8" ht="20.100000000000001" customHeight="1">
      <c r="A54" s="147" t="s">
        <v>92</v>
      </c>
      <c r="B54" s="203" t="s">
        <v>443</v>
      </c>
      <c r="C54" s="87"/>
      <c r="D54" s="87"/>
      <c r="E54" s="392"/>
      <c r="F54" s="87"/>
      <c r="G54" s="242">
        <f t="shared" si="5"/>
        <v>0</v>
      </c>
      <c r="H54" s="248" t="e">
        <f t="shared" si="6"/>
        <v>#DIV/0!</v>
      </c>
    </row>
    <row r="55" spans="1:8" ht="24.75" customHeight="1">
      <c r="A55" s="5" t="s">
        <v>444</v>
      </c>
      <c r="B55" s="202" t="s">
        <v>445</v>
      </c>
      <c r="C55" s="68"/>
      <c r="D55" s="68"/>
      <c r="E55" s="351"/>
      <c r="F55" s="68"/>
      <c r="G55" s="241">
        <f t="shared" si="5"/>
        <v>0</v>
      </c>
      <c r="H55" s="248" t="e">
        <f t="shared" si="6"/>
        <v>#DIV/0!</v>
      </c>
    </row>
    <row r="56" spans="1:8" ht="24" customHeight="1">
      <c r="A56" s="5" t="s">
        <v>446</v>
      </c>
      <c r="B56" s="202" t="s">
        <v>447</v>
      </c>
      <c r="C56" s="68"/>
      <c r="D56" s="68"/>
      <c r="E56" s="351"/>
      <c r="F56" s="68"/>
      <c r="G56" s="241">
        <f t="shared" si="5"/>
        <v>0</v>
      </c>
      <c r="H56" s="248" t="e">
        <f t="shared" si="6"/>
        <v>#DIV/0!</v>
      </c>
    </row>
    <row r="57" spans="1:8" ht="41.25" customHeight="1">
      <c r="A57" s="164" t="s">
        <v>448</v>
      </c>
      <c r="B57" s="165" t="s">
        <v>449</v>
      </c>
      <c r="C57" s="358">
        <f>SUM(C58,C59,C63,C67)</f>
        <v>0</v>
      </c>
      <c r="D57" s="358"/>
      <c r="E57" s="394"/>
      <c r="F57" s="358">
        <f>SUM(F58,F59,F63,F67)</f>
        <v>0</v>
      </c>
      <c r="G57" s="241">
        <f t="shared" si="5"/>
        <v>0</v>
      </c>
      <c r="H57" s="248" t="e">
        <f>F57/E57*100</f>
        <v>#DIV/0!</v>
      </c>
    </row>
    <row r="58" spans="1:8" ht="44.25" customHeight="1">
      <c r="A58" s="5" t="s">
        <v>450</v>
      </c>
      <c r="B58" s="162" t="s">
        <v>451</v>
      </c>
      <c r="C58" s="119"/>
      <c r="D58" s="119"/>
      <c r="E58" s="395"/>
      <c r="F58" s="119"/>
      <c r="G58" s="241">
        <f t="shared" si="5"/>
        <v>0</v>
      </c>
      <c r="H58" s="248" t="e">
        <f t="shared" ref="H58:H73" si="7">F58/E58*100</f>
        <v>#DIV/0!</v>
      </c>
    </row>
    <row r="59" spans="1:8" ht="37.5" customHeight="1">
      <c r="A59" s="5" t="s">
        <v>464</v>
      </c>
      <c r="B59" s="162" t="s">
        <v>452</v>
      </c>
      <c r="C59" s="69" t="s">
        <v>255</v>
      </c>
      <c r="D59" s="69" t="s">
        <v>255</v>
      </c>
      <c r="E59" s="371" t="s">
        <v>255</v>
      </c>
      <c r="F59" s="69" t="s">
        <v>255</v>
      </c>
      <c r="G59" s="241" t="e">
        <f t="shared" si="5"/>
        <v>#VALUE!</v>
      </c>
      <c r="H59" s="248" t="e">
        <f t="shared" si="7"/>
        <v>#VALUE!</v>
      </c>
    </row>
    <row r="60" spans="1:8" ht="20.100000000000001" customHeight="1">
      <c r="A60" s="147" t="s">
        <v>79</v>
      </c>
      <c r="B60" s="204" t="s">
        <v>453</v>
      </c>
      <c r="C60" s="267" t="s">
        <v>255</v>
      </c>
      <c r="D60" s="267" t="s">
        <v>255</v>
      </c>
      <c r="E60" s="372" t="s">
        <v>255</v>
      </c>
      <c r="F60" s="267" t="s">
        <v>255</v>
      </c>
      <c r="G60" s="241" t="e">
        <f t="shared" si="5"/>
        <v>#VALUE!</v>
      </c>
      <c r="H60" s="248" t="e">
        <f t="shared" si="7"/>
        <v>#VALUE!</v>
      </c>
    </row>
    <row r="61" spans="1:8" ht="20.100000000000001" customHeight="1">
      <c r="A61" s="147" t="s">
        <v>80</v>
      </c>
      <c r="B61" s="204" t="s">
        <v>454</v>
      </c>
      <c r="C61" s="267" t="s">
        <v>255</v>
      </c>
      <c r="D61" s="267" t="s">
        <v>255</v>
      </c>
      <c r="E61" s="372" t="s">
        <v>255</v>
      </c>
      <c r="F61" s="267" t="s">
        <v>255</v>
      </c>
      <c r="G61" s="241" t="e">
        <f t="shared" si="5"/>
        <v>#VALUE!</v>
      </c>
      <c r="H61" s="248" t="e">
        <f t="shared" si="7"/>
        <v>#VALUE!</v>
      </c>
    </row>
    <row r="62" spans="1:8" ht="20.100000000000001" customHeight="1">
      <c r="A62" s="147" t="s">
        <v>92</v>
      </c>
      <c r="B62" s="204" t="s">
        <v>455</v>
      </c>
      <c r="C62" s="267" t="s">
        <v>255</v>
      </c>
      <c r="D62" s="267" t="s">
        <v>255</v>
      </c>
      <c r="E62" s="372" t="s">
        <v>255</v>
      </c>
      <c r="F62" s="267" t="s">
        <v>255</v>
      </c>
      <c r="G62" s="241" t="e">
        <f t="shared" si="5"/>
        <v>#VALUE!</v>
      </c>
      <c r="H62" s="248" t="e">
        <f t="shared" si="7"/>
        <v>#VALUE!</v>
      </c>
    </row>
    <row r="63" spans="1:8" ht="40.5" customHeight="1">
      <c r="A63" s="5" t="s">
        <v>465</v>
      </c>
      <c r="B63" s="162" t="s">
        <v>456</v>
      </c>
      <c r="C63" s="69" t="s">
        <v>255</v>
      </c>
      <c r="D63" s="69" t="s">
        <v>255</v>
      </c>
      <c r="E63" s="371" t="s">
        <v>255</v>
      </c>
      <c r="F63" s="69" t="s">
        <v>255</v>
      </c>
      <c r="G63" s="241" t="e">
        <f t="shared" si="5"/>
        <v>#VALUE!</v>
      </c>
      <c r="H63" s="248" t="e">
        <f t="shared" si="7"/>
        <v>#VALUE!</v>
      </c>
    </row>
    <row r="64" spans="1:8" ht="20.100000000000001" customHeight="1">
      <c r="A64" s="147" t="s">
        <v>79</v>
      </c>
      <c r="B64" s="204" t="s">
        <v>457</v>
      </c>
      <c r="C64" s="267" t="s">
        <v>255</v>
      </c>
      <c r="D64" s="267" t="s">
        <v>255</v>
      </c>
      <c r="E64" s="372" t="s">
        <v>255</v>
      </c>
      <c r="F64" s="267" t="s">
        <v>255</v>
      </c>
      <c r="G64" s="241" t="e">
        <f t="shared" si="5"/>
        <v>#VALUE!</v>
      </c>
      <c r="H64" s="248" t="e">
        <f t="shared" si="7"/>
        <v>#VALUE!</v>
      </c>
    </row>
    <row r="65" spans="1:8" ht="20.100000000000001" customHeight="1">
      <c r="A65" s="147" t="s">
        <v>80</v>
      </c>
      <c r="B65" s="204" t="s">
        <v>458</v>
      </c>
      <c r="C65" s="267" t="s">
        <v>255</v>
      </c>
      <c r="D65" s="267" t="s">
        <v>255</v>
      </c>
      <c r="E65" s="372" t="s">
        <v>255</v>
      </c>
      <c r="F65" s="267" t="s">
        <v>255</v>
      </c>
      <c r="G65" s="241" t="e">
        <f t="shared" si="5"/>
        <v>#VALUE!</v>
      </c>
      <c r="H65" s="248" t="e">
        <f t="shared" si="7"/>
        <v>#VALUE!</v>
      </c>
    </row>
    <row r="66" spans="1:8" ht="20.100000000000001" customHeight="1">
      <c r="A66" s="147" t="s">
        <v>92</v>
      </c>
      <c r="B66" s="204" t="s">
        <v>459</v>
      </c>
      <c r="C66" s="267" t="s">
        <v>255</v>
      </c>
      <c r="D66" s="267" t="s">
        <v>255</v>
      </c>
      <c r="E66" s="372" t="s">
        <v>255</v>
      </c>
      <c r="F66" s="267" t="s">
        <v>255</v>
      </c>
      <c r="G66" s="241" t="e">
        <f t="shared" si="5"/>
        <v>#VALUE!</v>
      </c>
      <c r="H66" s="248" t="e">
        <f t="shared" si="7"/>
        <v>#VALUE!</v>
      </c>
    </row>
    <row r="67" spans="1:8" ht="24" customHeight="1">
      <c r="A67" s="5" t="s">
        <v>375</v>
      </c>
      <c r="B67" s="162" t="s">
        <v>460</v>
      </c>
      <c r="C67" s="69" t="s">
        <v>255</v>
      </c>
      <c r="D67" s="69" t="s">
        <v>255</v>
      </c>
      <c r="E67" s="371" t="s">
        <v>255</v>
      </c>
      <c r="F67" s="69" t="s">
        <v>255</v>
      </c>
      <c r="G67" s="241" t="e">
        <f t="shared" si="5"/>
        <v>#VALUE!</v>
      </c>
      <c r="H67" s="248" t="e">
        <f t="shared" si="7"/>
        <v>#VALUE!</v>
      </c>
    </row>
    <row r="68" spans="1:8" ht="31.5" customHeight="1">
      <c r="A68" s="168" t="s">
        <v>124</v>
      </c>
      <c r="B68" s="167" t="s">
        <v>461</v>
      </c>
      <c r="C68" s="359">
        <f>SUM(C46,C48:C50,C52:C56,C58:C58,C60:C62,C64:C67)</f>
        <v>0</v>
      </c>
      <c r="D68" s="359">
        <f>SUM(D46,D48:D50,D52:D56,D58:D58,D60:D62,D64:D67)</f>
        <v>0</v>
      </c>
      <c r="E68" s="396">
        <f>SUM(E46,E48:E50,E52:E56,E58:E58,E60:E62,E64:E67)</f>
        <v>0</v>
      </c>
      <c r="F68" s="359">
        <f>SUM(F46,F48:F50,F52:F56,F58:F58,F60:F62,F64:F67)</f>
        <v>0</v>
      </c>
      <c r="G68" s="241">
        <f t="shared" si="5"/>
        <v>0</v>
      </c>
      <c r="H68" s="248" t="e">
        <f t="shared" si="7"/>
        <v>#DIV/0!</v>
      </c>
    </row>
    <row r="69" spans="1:8" s="3" customFormat="1" ht="27.75" customHeight="1">
      <c r="A69" s="7" t="s">
        <v>229</v>
      </c>
      <c r="B69" s="74"/>
      <c r="C69" s="357"/>
      <c r="D69" s="357"/>
      <c r="E69" s="397"/>
      <c r="F69" s="357"/>
      <c r="G69" s="241">
        <f>F69-E69</f>
        <v>0</v>
      </c>
      <c r="H69" s="248" t="e">
        <f t="shared" si="7"/>
        <v>#DIV/0!</v>
      </c>
    </row>
    <row r="70" spans="1:8" s="3" customFormat="1" ht="29.25" customHeight="1">
      <c r="A70" s="172" t="s">
        <v>28</v>
      </c>
      <c r="B70" s="205">
        <v>3600</v>
      </c>
      <c r="C70" s="362">
        <v>10</v>
      </c>
      <c r="D70" s="362">
        <v>4</v>
      </c>
      <c r="E70" s="398">
        <v>58</v>
      </c>
      <c r="F70" s="362">
        <v>3</v>
      </c>
      <c r="G70" s="236">
        <f>F70-E70</f>
        <v>-55</v>
      </c>
      <c r="H70" s="248">
        <f t="shared" si="7"/>
        <v>5.1724137931034484</v>
      </c>
    </row>
    <row r="71" spans="1:8" s="3" customFormat="1" ht="25.5" customHeight="1">
      <c r="A71" s="49" t="s">
        <v>207</v>
      </c>
      <c r="B71" s="74">
        <v>3610</v>
      </c>
      <c r="C71" s="361"/>
      <c r="D71" s="361"/>
      <c r="E71" s="397"/>
      <c r="F71" s="361"/>
      <c r="G71" s="241">
        <f>F71-E71</f>
        <v>0</v>
      </c>
      <c r="H71" s="248" t="e">
        <f t="shared" si="7"/>
        <v>#DIV/0!</v>
      </c>
    </row>
    <row r="72" spans="1:8" s="3" customFormat="1" ht="28.5" customHeight="1">
      <c r="A72" s="172" t="s">
        <v>48</v>
      </c>
      <c r="B72" s="205">
        <v>3620</v>
      </c>
      <c r="C72" s="363">
        <v>11</v>
      </c>
      <c r="D72" s="363">
        <v>12.5</v>
      </c>
      <c r="E72" s="398">
        <v>44</v>
      </c>
      <c r="F72" s="363">
        <v>12.5</v>
      </c>
      <c r="G72" s="236">
        <f>F72-E72</f>
        <v>-31.5</v>
      </c>
      <c r="H72" s="248">
        <f t="shared" si="7"/>
        <v>28.40909090909091</v>
      </c>
    </row>
    <row r="73" spans="1:8" s="3" customFormat="1" ht="33" customHeight="1">
      <c r="A73" s="172" t="s">
        <v>29</v>
      </c>
      <c r="B73" s="205">
        <v>3630</v>
      </c>
      <c r="C73" s="360">
        <f>C19+C41+C68</f>
        <v>0.6999999999998181</v>
      </c>
      <c r="D73" s="413">
        <f>D19+D41+D68</f>
        <v>8.6000000000003638</v>
      </c>
      <c r="E73" s="396">
        <f>E19+E41+E68</f>
        <v>-14</v>
      </c>
      <c r="F73" s="413">
        <f>F19+F41+F68</f>
        <v>9.5999999999999091</v>
      </c>
      <c r="G73" s="241">
        <f>G19+G41+G68</f>
        <v>23.599999999999909</v>
      </c>
      <c r="H73" s="248">
        <f t="shared" si="7"/>
        <v>-68.571428571427916</v>
      </c>
    </row>
    <row r="74" spans="1:8" s="3" customFormat="1">
      <c r="A74" s="1"/>
      <c r="B74" s="17"/>
      <c r="C74" s="17"/>
      <c r="D74" s="17"/>
      <c r="E74" s="399"/>
      <c r="F74" s="17"/>
      <c r="G74" s="258"/>
      <c r="H74" s="258"/>
    </row>
    <row r="75" spans="1:8" ht="27.75" customHeight="1">
      <c r="A75" s="76" t="s">
        <v>267</v>
      </c>
      <c r="B75" s="428" t="s">
        <v>466</v>
      </c>
      <c r="C75" s="428"/>
      <c r="D75" s="128"/>
      <c r="E75" s="352"/>
      <c r="F75" s="432" t="s">
        <v>182</v>
      </c>
      <c r="G75" s="432"/>
      <c r="H75" s="432"/>
    </row>
    <row r="76" spans="1:8">
      <c r="A76" s="94" t="s">
        <v>184</v>
      </c>
      <c r="B76" s="445" t="s">
        <v>69</v>
      </c>
      <c r="C76" s="445"/>
      <c r="D76" s="227"/>
      <c r="E76" s="387"/>
      <c r="F76" s="445" t="s">
        <v>236</v>
      </c>
      <c r="G76" s="445"/>
      <c r="H76" s="445"/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70866141732283472" right="0.11811023622047245" top="0.74803149606299213" bottom="0.74803149606299213" header="0.31496062992125984" footer="0.31496062992125984"/>
  <pageSetup paperSize="9" scale="65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7" zoomScale="80" zoomScaleSheetLayoutView="80" workbookViewId="0">
      <selection activeCell="D10" sqref="D10"/>
    </sheetView>
  </sheetViews>
  <sheetFormatPr defaultColWidth="9.140625"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347" customWidth="1"/>
    <col min="6" max="6" width="13.140625" style="2" customWidth="1"/>
    <col min="7" max="7" width="14.85546875" style="249" customWidth="1"/>
    <col min="8" max="8" width="14.42578125" style="249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254" t="s">
        <v>171</v>
      </c>
    </row>
    <row r="2" spans="1:15" hidden="1" outlineLevel="1">
      <c r="H2" s="254" t="s">
        <v>162</v>
      </c>
    </row>
    <row r="3" spans="1:15" ht="63.75" customHeight="1" collapsed="1">
      <c r="A3" s="415" t="s">
        <v>155</v>
      </c>
      <c r="B3" s="415"/>
      <c r="C3" s="415"/>
      <c r="D3" s="415"/>
      <c r="E3" s="415"/>
      <c r="F3" s="415"/>
      <c r="G3" s="415"/>
      <c r="H3" s="415"/>
    </row>
    <row r="4" spans="1:15">
      <c r="A4" s="462"/>
      <c r="B4" s="462"/>
      <c r="C4" s="462"/>
      <c r="D4" s="462"/>
      <c r="E4" s="462"/>
      <c r="F4" s="462"/>
      <c r="G4" s="462"/>
      <c r="H4" s="462"/>
    </row>
    <row r="5" spans="1:15" ht="58.5" customHeight="1">
      <c r="A5" s="464" t="s">
        <v>204</v>
      </c>
      <c r="B5" s="418" t="s">
        <v>14</v>
      </c>
      <c r="C5" s="467" t="s">
        <v>498</v>
      </c>
      <c r="D5" s="468"/>
      <c r="E5" s="419" t="s">
        <v>536</v>
      </c>
      <c r="F5" s="419"/>
      <c r="G5" s="419"/>
      <c r="H5" s="419"/>
    </row>
    <row r="6" spans="1:15" ht="75.75" customHeight="1">
      <c r="A6" s="465"/>
      <c r="B6" s="418"/>
      <c r="C6" s="232" t="s">
        <v>538</v>
      </c>
      <c r="D6" s="356" t="s">
        <v>537</v>
      </c>
      <c r="E6" s="348" t="s">
        <v>188</v>
      </c>
      <c r="F6" s="35" t="s">
        <v>176</v>
      </c>
      <c r="G6" s="235" t="s">
        <v>199</v>
      </c>
      <c r="H6" s="235" t="s">
        <v>200</v>
      </c>
    </row>
    <row r="7" spans="1:15" ht="15.75" customHeight="1">
      <c r="A7" s="115">
        <v>1</v>
      </c>
      <c r="B7" s="73">
        <v>2</v>
      </c>
      <c r="C7" s="115">
        <v>3</v>
      </c>
      <c r="D7" s="115">
        <v>4</v>
      </c>
      <c r="E7" s="349">
        <v>5</v>
      </c>
      <c r="F7" s="73">
        <v>6</v>
      </c>
      <c r="G7" s="260">
        <v>7</v>
      </c>
      <c r="H7" s="261">
        <v>8</v>
      </c>
    </row>
    <row r="8" spans="1:15" s="3" customFormat="1" ht="63" customHeight="1">
      <c r="A8" s="171" t="s">
        <v>71</v>
      </c>
      <c r="B8" s="169">
        <v>4000</v>
      </c>
      <c r="C8" s="70"/>
      <c r="D8" s="70"/>
      <c r="E8" s="350"/>
      <c r="F8" s="70"/>
      <c r="G8" s="241">
        <f t="shared" ref="G8:G14" si="0">F8-E8</f>
        <v>0</v>
      </c>
      <c r="H8" s="248" t="e">
        <f>F8/E8*100</f>
        <v>#DIV/0!</v>
      </c>
    </row>
    <row r="9" spans="1:15" ht="47.25" customHeight="1">
      <c r="A9" s="5" t="s">
        <v>475</v>
      </c>
      <c r="B9" s="74" t="s">
        <v>161</v>
      </c>
      <c r="C9" s="68"/>
      <c r="D9" s="68"/>
      <c r="E9" s="351">
        <v>0</v>
      </c>
      <c r="F9" s="68"/>
      <c r="G9" s="241">
        <f t="shared" si="0"/>
        <v>0</v>
      </c>
      <c r="H9" s="248" t="e">
        <f t="shared" ref="H9:H14" si="1">F9/E9*100</f>
        <v>#DIV/0!</v>
      </c>
    </row>
    <row r="10" spans="1:15" ht="57" customHeight="1">
      <c r="A10" s="5" t="s">
        <v>476</v>
      </c>
      <c r="B10" s="81">
        <v>4020</v>
      </c>
      <c r="C10" s="68"/>
      <c r="D10" s="68"/>
      <c r="E10" s="351"/>
      <c r="F10" s="68"/>
      <c r="G10" s="241">
        <f t="shared" si="0"/>
        <v>0</v>
      </c>
      <c r="H10" s="248" t="e">
        <f t="shared" si="1"/>
        <v>#DIV/0!</v>
      </c>
      <c r="O10" s="12"/>
    </row>
    <row r="11" spans="1:15" ht="69.75" customHeight="1">
      <c r="A11" s="5" t="s">
        <v>477</v>
      </c>
      <c r="B11" s="74">
        <v>4030</v>
      </c>
      <c r="C11" s="68"/>
      <c r="D11" s="68"/>
      <c r="E11" s="351"/>
      <c r="F11" s="68"/>
      <c r="G11" s="241">
        <f t="shared" si="0"/>
        <v>0</v>
      </c>
      <c r="H11" s="248" t="e">
        <f t="shared" si="1"/>
        <v>#DIV/0!</v>
      </c>
      <c r="N11" s="12"/>
    </row>
    <row r="12" spans="1:15" ht="61.5" customHeight="1">
      <c r="A12" s="5" t="s">
        <v>478</v>
      </c>
      <c r="B12" s="81">
        <v>4040</v>
      </c>
      <c r="C12" s="68"/>
      <c r="D12" s="68"/>
      <c r="E12" s="351"/>
      <c r="F12" s="68"/>
      <c r="G12" s="241">
        <f t="shared" si="0"/>
        <v>0</v>
      </c>
      <c r="H12" s="248" t="e">
        <f t="shared" si="1"/>
        <v>#DIV/0!</v>
      </c>
    </row>
    <row r="13" spans="1:15" ht="82.5" customHeight="1">
      <c r="A13" s="5" t="s">
        <v>479</v>
      </c>
      <c r="B13" s="74">
        <v>4050</v>
      </c>
      <c r="C13" s="68"/>
      <c r="D13" s="68"/>
      <c r="E13" s="351"/>
      <c r="F13" s="68"/>
      <c r="G13" s="241">
        <f t="shared" si="0"/>
        <v>0</v>
      </c>
      <c r="H13" s="248" t="e">
        <f t="shared" si="1"/>
        <v>#DIV/0!</v>
      </c>
    </row>
    <row r="14" spans="1:15" ht="53.25" customHeight="1">
      <c r="A14" s="5" t="s">
        <v>503</v>
      </c>
      <c r="B14" s="81">
        <v>4060</v>
      </c>
      <c r="C14" s="68"/>
      <c r="D14" s="68"/>
      <c r="E14" s="351"/>
      <c r="F14" s="68"/>
      <c r="G14" s="241">
        <f t="shared" si="0"/>
        <v>0</v>
      </c>
      <c r="H14" s="248" t="e">
        <f t="shared" si="1"/>
        <v>#DIV/0!</v>
      </c>
    </row>
    <row r="15" spans="1:15" ht="57.75" customHeight="1">
      <c r="A15" s="466" t="s">
        <v>385</v>
      </c>
      <c r="B15" s="466"/>
      <c r="C15" s="466"/>
      <c r="D15" s="466"/>
      <c r="E15" s="466"/>
      <c r="F15" s="466"/>
      <c r="G15" s="466"/>
      <c r="H15" s="466"/>
      <c r="I15" s="163"/>
      <c r="J15" s="163"/>
      <c r="K15" s="163"/>
    </row>
    <row r="16" spans="1:15" ht="43.5" customHeight="1">
      <c r="A16" s="76" t="s">
        <v>268</v>
      </c>
      <c r="B16" s="77"/>
      <c r="C16" s="128" t="s">
        <v>480</v>
      </c>
      <c r="D16" s="128"/>
      <c r="E16" s="352"/>
      <c r="F16" s="432" t="s">
        <v>261</v>
      </c>
      <c r="G16" s="432"/>
      <c r="H16" s="432"/>
    </row>
    <row r="17" spans="1:8">
      <c r="A17" s="79" t="s">
        <v>68</v>
      </c>
      <c r="B17" s="80"/>
      <c r="C17" s="79" t="s">
        <v>69</v>
      </c>
      <c r="D17" s="79"/>
      <c r="E17" s="353"/>
      <c r="F17" s="463" t="s">
        <v>236</v>
      </c>
      <c r="G17" s="463"/>
      <c r="H17" s="463"/>
    </row>
    <row r="18" spans="1:8">
      <c r="A18" s="97"/>
      <c r="B18" s="79"/>
      <c r="C18" s="79"/>
      <c r="D18" s="79"/>
      <c r="E18" s="354"/>
      <c r="F18" s="79"/>
      <c r="G18" s="250"/>
      <c r="H18" s="250"/>
    </row>
    <row r="19" spans="1:8">
      <c r="A19" s="29"/>
    </row>
    <row r="20" spans="1:8">
      <c r="A20" s="29"/>
    </row>
    <row r="21" spans="1:8">
      <c r="A21" s="29"/>
    </row>
    <row r="22" spans="1:8">
      <c r="A22" s="29"/>
    </row>
    <row r="23" spans="1:8">
      <c r="A23" s="29"/>
    </row>
    <row r="24" spans="1:8">
      <c r="A24" s="29"/>
    </row>
    <row r="25" spans="1:8">
      <c r="A25" s="29"/>
    </row>
    <row r="26" spans="1:8">
      <c r="A26" s="29"/>
    </row>
    <row r="27" spans="1:8">
      <c r="A27" s="29"/>
    </row>
    <row r="28" spans="1:8">
      <c r="A28" s="29"/>
    </row>
    <row r="29" spans="1:8">
      <c r="A29" s="29"/>
    </row>
    <row r="30" spans="1:8">
      <c r="A30" s="29"/>
    </row>
    <row r="31" spans="1:8">
      <c r="A31" s="29"/>
    </row>
    <row r="32" spans="1:8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SheetLayoutView="75" workbookViewId="0">
      <pane xSplit="1" ySplit="5" topLeftCell="B10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ColWidth="9.140625" defaultRowHeight="12.75"/>
  <cols>
    <col min="1" max="1" width="37.85546875" style="16" customWidth="1"/>
    <col min="2" max="2" width="6" style="16" customWidth="1"/>
    <col min="3" max="3" width="15.140625" style="16" customWidth="1"/>
    <col min="4" max="5" width="14.7109375" style="277" customWidth="1"/>
    <col min="6" max="6" width="13.85546875" style="277" customWidth="1"/>
    <col min="7" max="7" width="14" style="277" customWidth="1"/>
    <col min="8" max="8" width="14.85546875" style="16" customWidth="1"/>
    <col min="9" max="9" width="19.85546875" style="16" customWidth="1"/>
    <col min="10" max="10" width="9.5703125" style="16" customWidth="1"/>
    <col min="11" max="11" width="9.140625" style="16"/>
    <col min="12" max="12" width="27.140625" style="16" customWidth="1"/>
    <col min="13" max="16384" width="9.140625" style="16"/>
  </cols>
  <sheetData>
    <row r="1" spans="1:9" ht="30" customHeight="1">
      <c r="A1" s="470" t="s">
        <v>157</v>
      </c>
      <c r="B1" s="470"/>
      <c r="C1" s="470"/>
      <c r="D1" s="470"/>
      <c r="E1" s="470"/>
      <c r="F1" s="470"/>
      <c r="G1" s="470"/>
      <c r="H1" s="470"/>
      <c r="I1" s="470"/>
    </row>
    <row r="2" spans="1:9" ht="9.75" customHeight="1"/>
    <row r="3" spans="1:9" ht="63.75" customHeight="1">
      <c r="A3" s="471" t="s">
        <v>204</v>
      </c>
      <c r="B3" s="473" t="s">
        <v>0</v>
      </c>
      <c r="C3" s="471" t="s">
        <v>84</v>
      </c>
      <c r="D3" s="475" t="s">
        <v>498</v>
      </c>
      <c r="E3" s="476"/>
      <c r="F3" s="420" t="s">
        <v>539</v>
      </c>
      <c r="G3" s="420"/>
      <c r="H3" s="420"/>
      <c r="I3" s="471" t="s">
        <v>230</v>
      </c>
    </row>
    <row r="4" spans="1:9" ht="59.25" customHeight="1">
      <c r="A4" s="472"/>
      <c r="B4" s="474"/>
      <c r="C4" s="472"/>
      <c r="D4" s="232" t="s">
        <v>534</v>
      </c>
      <c r="E4" s="356" t="s">
        <v>537</v>
      </c>
      <c r="F4" s="293" t="s">
        <v>188</v>
      </c>
      <c r="G4" s="293" t="s">
        <v>176</v>
      </c>
      <c r="H4" s="35" t="s">
        <v>199</v>
      </c>
      <c r="I4" s="472"/>
    </row>
    <row r="5" spans="1:9" s="18" customFormat="1" ht="13.5" customHeight="1">
      <c r="A5" s="96">
        <v>1</v>
      </c>
      <c r="B5" s="96">
        <v>2</v>
      </c>
      <c r="C5" s="96">
        <v>3</v>
      </c>
      <c r="D5" s="282">
        <v>4</v>
      </c>
      <c r="E5" s="282"/>
      <c r="F5" s="282">
        <v>5</v>
      </c>
      <c r="G5" s="282">
        <v>6</v>
      </c>
      <c r="H5" s="96">
        <v>7</v>
      </c>
      <c r="I5" s="96">
        <v>8</v>
      </c>
    </row>
    <row r="6" spans="1:9" s="18" customFormat="1" ht="52.5" customHeight="1">
      <c r="A6" s="120" t="s">
        <v>134</v>
      </c>
      <c r="B6" s="33"/>
      <c r="C6" s="22"/>
      <c r="D6" s="278"/>
      <c r="E6" s="278"/>
      <c r="F6" s="278"/>
      <c r="G6" s="278"/>
      <c r="H6" s="22"/>
      <c r="I6" s="22"/>
    </row>
    <row r="7" spans="1:9" ht="107.25" customHeight="1">
      <c r="A7" s="56" t="s">
        <v>283</v>
      </c>
      <c r="B7" s="72">
        <v>5000</v>
      </c>
      <c r="C7" s="67" t="s">
        <v>248</v>
      </c>
      <c r="D7" s="279">
        <f>'Осн фін показн (кварт)'!C24/'Осн фін показн (кварт)'!C48</f>
        <v>-0.45690515806988491</v>
      </c>
      <c r="E7" s="279">
        <f>'Осн фін показн (кварт)'!D24/'Осн фін показн (кварт)'!D48</f>
        <v>-0.90532342927885845</v>
      </c>
      <c r="F7" s="279">
        <f>'Осн фін показн (кварт)'!E24/'Осн фін показн (кварт)'!E48</f>
        <v>0</v>
      </c>
      <c r="G7" s="279">
        <f>'Осн фін показн (кварт)'!F24/'Осн фін показн (кварт)'!F48</f>
        <v>-0.28907458991024443</v>
      </c>
      <c r="H7" s="55">
        <f>G7-F7</f>
        <v>-0.28907458991024443</v>
      </c>
      <c r="I7" s="57" t="s">
        <v>249</v>
      </c>
    </row>
    <row r="8" spans="1:9" ht="126" customHeight="1">
      <c r="A8" s="170" t="s">
        <v>256</v>
      </c>
      <c r="B8" s="72">
        <v>5010</v>
      </c>
      <c r="C8" s="67" t="s">
        <v>85</v>
      </c>
      <c r="D8" s="279">
        <f>'Осн фін показн (кварт)'!C24/'Осн фін показн (кварт)'!C13</f>
        <v>-4.293711104856629E-2</v>
      </c>
      <c r="E8" s="279">
        <f>'Осн фін показн (кварт)'!D24/'Осн фін показн (кварт)'!D13</f>
        <v>-5.6936585517774155E-2</v>
      </c>
      <c r="F8" s="279">
        <f>'Осн фін показн (кварт)'!E24/'Осн фін показн (кварт)'!E13</f>
        <v>0</v>
      </c>
      <c r="G8" s="279">
        <f>'Осн фін показн (кварт)'!F24/'Осн фін показн (кварт)'!F13</f>
        <v>-5.933549329775744E-2</v>
      </c>
      <c r="H8" s="55">
        <f>G8-F8</f>
        <v>-5.933549329775744E-2</v>
      </c>
      <c r="I8" s="57" t="s">
        <v>250</v>
      </c>
    </row>
    <row r="9" spans="1:9" ht="50.25" customHeight="1">
      <c r="A9" s="120" t="s">
        <v>135</v>
      </c>
      <c r="B9" s="72"/>
      <c r="C9" s="67"/>
      <c r="D9" s="279"/>
      <c r="E9" s="279"/>
      <c r="F9" s="279"/>
      <c r="G9" s="279"/>
      <c r="H9" s="55"/>
      <c r="I9" s="57"/>
    </row>
    <row r="10" spans="1:9" ht="132" customHeight="1">
      <c r="A10" s="56" t="s">
        <v>284</v>
      </c>
      <c r="B10" s="72">
        <v>5100</v>
      </c>
      <c r="C10" s="67" t="s">
        <v>131</v>
      </c>
      <c r="D10" s="279">
        <f>'Осн фін показн (кварт)'!C54/'Осн фін показн (кварт)'!C51</f>
        <v>1.733644859813084</v>
      </c>
      <c r="E10" s="279">
        <f>'Осн фін показн (кварт)'!D54/'Осн фін показн (кварт)'!D51</f>
        <v>2.9636711281070746E-2</v>
      </c>
      <c r="F10" s="279">
        <f>'Осн фін показн (кварт)'!E54/'Осн фін показн (кварт)'!E51</f>
        <v>2.5769230769230771</v>
      </c>
      <c r="G10" s="279">
        <f>'Осн фін показн (кварт)'!F54/'Осн фін показн (кварт)'!F51</f>
        <v>2.9636711281070746E-2</v>
      </c>
      <c r="H10" s="55">
        <f>G10-F10</f>
        <v>-2.5472863656420062</v>
      </c>
      <c r="I10" s="129" t="s">
        <v>251</v>
      </c>
    </row>
    <row r="11" spans="1:9" ht="192" customHeight="1">
      <c r="A11" s="56" t="s">
        <v>285</v>
      </c>
      <c r="B11" s="72">
        <v>5110</v>
      </c>
      <c r="C11" s="67" t="s">
        <v>131</v>
      </c>
      <c r="D11" s="279">
        <f>'Осн фін показн (кварт)'!C46/'Осн фін показн (кварт)'!C50</f>
        <v>2.7616822429906542</v>
      </c>
      <c r="E11" s="279">
        <f>'Осн фін показн (кварт)'!D46/'Осн фін показн (кварт)'!D50</f>
        <v>1.0038240917782026</v>
      </c>
      <c r="F11" s="279">
        <f>'Осн фін показн (кварт)'!E46/'Осн фін показн (кварт)'!E50</f>
        <v>3.5502958579881656</v>
      </c>
      <c r="G11" s="279">
        <f>'Осн фін показн (кварт)'!F46/'Осн фін показн (кварт)'!F50</f>
        <v>1.0038240917782026</v>
      </c>
      <c r="H11" s="55">
        <f>G11-F11</f>
        <v>-2.546471766209963</v>
      </c>
      <c r="I11" s="129" t="s">
        <v>252</v>
      </c>
    </row>
    <row r="12" spans="1:9" ht="169.5" customHeight="1">
      <c r="A12" s="8" t="s">
        <v>485</v>
      </c>
      <c r="B12" s="206">
        <v>5120</v>
      </c>
      <c r="C12" s="67" t="s">
        <v>131</v>
      </c>
      <c r="D12" s="289"/>
      <c r="E12" s="289"/>
      <c r="F12" s="289"/>
      <c r="G12" s="289"/>
      <c r="H12" s="290">
        <f>G12-F12</f>
        <v>0</v>
      </c>
      <c r="I12" s="8" t="s">
        <v>380</v>
      </c>
    </row>
    <row r="13" spans="1:9" s="1" customFormat="1" ht="41.25" customHeight="1">
      <c r="A13" s="76" t="s">
        <v>481</v>
      </c>
      <c r="B13" s="77"/>
      <c r="C13" s="428" t="s">
        <v>260</v>
      </c>
      <c r="D13" s="428"/>
      <c r="E13" s="280"/>
      <c r="F13" s="294"/>
      <c r="G13" s="469" t="s">
        <v>100</v>
      </c>
      <c r="H13" s="469"/>
      <c r="I13" s="469"/>
    </row>
    <row r="14" spans="1:9" s="1" customFormat="1" ht="18.75">
      <c r="A14" s="94" t="s">
        <v>235</v>
      </c>
      <c r="B14" s="95"/>
      <c r="C14" s="445" t="s">
        <v>69</v>
      </c>
      <c r="D14" s="445"/>
      <c r="E14" s="281"/>
      <c r="F14" s="295"/>
      <c r="G14" s="445" t="s">
        <v>86</v>
      </c>
      <c r="H14" s="445"/>
      <c r="I14" s="445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0" zoomScale="70" zoomScaleNormal="75" zoomScaleSheetLayoutView="70" workbookViewId="0">
      <selection activeCell="H33" sqref="H33"/>
    </sheetView>
  </sheetViews>
  <sheetFormatPr defaultColWidth="9.140625" defaultRowHeight="18.75" outlineLevelRow="1"/>
  <cols>
    <col min="1" max="1" width="43.42578125" style="1" customWidth="1"/>
    <col min="2" max="2" width="10.140625" style="321" customWidth="1"/>
    <col min="3" max="3" width="11.140625" style="296" customWidth="1"/>
    <col min="4" max="4" width="12.85546875" style="317" customWidth="1"/>
    <col min="5" max="5" width="12" style="317" customWidth="1"/>
    <col min="6" max="6" width="13.28515625" style="1" customWidth="1"/>
    <col min="7" max="7" width="12.42578125" style="1" customWidth="1"/>
    <col min="8" max="8" width="12.28515625" style="296" customWidth="1"/>
    <col min="9" max="9" width="12.140625" style="296" customWidth="1"/>
    <col min="10" max="10" width="12.28515625" style="249" customWidth="1"/>
    <col min="11" max="11" width="11.7109375" style="249" customWidth="1"/>
    <col min="12" max="12" width="12" style="259" customWidth="1"/>
    <col min="13" max="13" width="4.5703125" style="259" customWidth="1"/>
    <col min="14" max="14" width="11.85546875" style="259" customWidth="1"/>
    <col min="15" max="15" width="12.140625" style="259" customWidth="1"/>
    <col min="16" max="16384" width="9.140625" style="1"/>
  </cols>
  <sheetData>
    <row r="1" spans="1:15" ht="18.75" hidden="1" customHeight="1" outlineLevel="1">
      <c r="N1" s="492" t="s">
        <v>171</v>
      </c>
      <c r="O1" s="492"/>
    </row>
    <row r="2" spans="1:15" hidden="1" outlineLevel="1">
      <c r="N2" s="492" t="s">
        <v>186</v>
      </c>
      <c r="O2" s="492"/>
    </row>
    <row r="3" spans="1:15" ht="24.75" customHeight="1" collapsed="1">
      <c r="A3" s="415" t="s">
        <v>93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</row>
    <row r="4" spans="1:15" ht="23.25" customHeight="1">
      <c r="A4" s="415" t="s">
        <v>526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</row>
    <row r="5" spans="1:15" ht="14.25" customHeight="1">
      <c r="A5" s="437" t="s">
        <v>513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</row>
    <row r="6" spans="1:15" ht="15" customHeight="1">
      <c r="A6" s="463" t="s">
        <v>103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</row>
    <row r="7" spans="1:15" ht="21" customHeight="1">
      <c r="A7" s="486" t="s">
        <v>78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</row>
    <row r="8" spans="1:15" ht="3.75" customHeight="1">
      <c r="A8" s="322"/>
      <c r="B8" s="322"/>
      <c r="C8" s="322"/>
      <c r="D8" s="322"/>
      <c r="E8" s="322"/>
      <c r="F8" s="322"/>
      <c r="G8" s="322"/>
      <c r="H8" s="322"/>
      <c r="I8" s="322"/>
      <c r="J8" s="401"/>
      <c r="K8" s="401"/>
      <c r="L8" s="329"/>
      <c r="M8" s="329"/>
      <c r="N8" s="329"/>
      <c r="O8" s="329"/>
    </row>
    <row r="9" spans="1:15" ht="23.25" customHeight="1">
      <c r="A9" s="487" t="s">
        <v>231</v>
      </c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</row>
    <row r="10" spans="1:15" ht="4.5" customHeight="1">
      <c r="A10" s="296"/>
      <c r="B10" s="296"/>
      <c r="D10" s="296"/>
      <c r="E10" s="296"/>
      <c r="F10" s="296"/>
      <c r="G10" s="296"/>
      <c r="J10" s="342"/>
      <c r="K10" s="342"/>
      <c r="L10" s="330"/>
      <c r="M10" s="330"/>
      <c r="N10" s="330"/>
      <c r="O10" s="330"/>
    </row>
    <row r="11" spans="1:15" ht="46.5" customHeight="1">
      <c r="A11" s="331" t="s">
        <v>204</v>
      </c>
      <c r="B11" s="490" t="s">
        <v>540</v>
      </c>
      <c r="C11" s="490"/>
      <c r="D11" s="490" t="s">
        <v>541</v>
      </c>
      <c r="E11" s="490"/>
      <c r="F11" s="490" t="s">
        <v>232</v>
      </c>
      <c r="G11" s="490"/>
      <c r="H11" s="490" t="s">
        <v>529</v>
      </c>
      <c r="I11" s="490"/>
      <c r="J11" s="483" t="s">
        <v>528</v>
      </c>
      <c r="K11" s="483"/>
      <c r="L11" s="483" t="s">
        <v>209</v>
      </c>
      <c r="M11" s="483"/>
      <c r="N11" s="483" t="s">
        <v>210</v>
      </c>
      <c r="O11" s="483"/>
    </row>
    <row r="12" spans="1:15" ht="12.75" customHeight="1">
      <c r="A12" s="303">
        <v>1</v>
      </c>
      <c r="B12" s="484">
        <v>2</v>
      </c>
      <c r="C12" s="485"/>
      <c r="D12" s="484">
        <v>3</v>
      </c>
      <c r="E12" s="485"/>
      <c r="F12" s="484">
        <v>4</v>
      </c>
      <c r="G12" s="485"/>
      <c r="H12" s="484">
        <v>5</v>
      </c>
      <c r="I12" s="485"/>
      <c r="J12" s="488">
        <v>6</v>
      </c>
      <c r="K12" s="489"/>
      <c r="L12" s="488">
        <v>7</v>
      </c>
      <c r="M12" s="489"/>
      <c r="N12" s="491">
        <v>8</v>
      </c>
      <c r="O12" s="491"/>
    </row>
    <row r="13" spans="1:15" ht="38.25" customHeight="1">
      <c r="A13" s="7" t="s">
        <v>104</v>
      </c>
      <c r="B13" s="483">
        <v>9</v>
      </c>
      <c r="C13" s="483"/>
      <c r="D13" s="477">
        <v>9</v>
      </c>
      <c r="E13" s="477"/>
      <c r="F13" s="477">
        <v>8</v>
      </c>
      <c r="G13" s="477"/>
      <c r="H13" s="483">
        <v>8</v>
      </c>
      <c r="I13" s="483"/>
      <c r="J13" s="477">
        <v>8</v>
      </c>
      <c r="K13" s="477"/>
      <c r="L13" s="477">
        <f>J13-H13</f>
        <v>0</v>
      </c>
      <c r="M13" s="477"/>
      <c r="N13" s="546">
        <f>J13/H13*100</f>
        <v>100</v>
      </c>
      <c r="O13" s="546"/>
    </row>
    <row r="14" spans="1:15" ht="24" customHeight="1">
      <c r="A14" s="5" t="s">
        <v>212</v>
      </c>
      <c r="B14" s="483">
        <v>1</v>
      </c>
      <c r="C14" s="483"/>
      <c r="D14" s="477">
        <v>1</v>
      </c>
      <c r="E14" s="477"/>
      <c r="F14" s="477">
        <v>1</v>
      </c>
      <c r="G14" s="477"/>
      <c r="H14" s="483">
        <v>1</v>
      </c>
      <c r="I14" s="483"/>
      <c r="J14" s="477">
        <v>1</v>
      </c>
      <c r="K14" s="477"/>
      <c r="L14" s="477">
        <f t="shared" ref="L14:L32" si="0">J14-H14</f>
        <v>0</v>
      </c>
      <c r="M14" s="477"/>
      <c r="N14" s="546">
        <f t="shared" ref="N14:N32" si="1">J14/H14*100</f>
        <v>100</v>
      </c>
      <c r="O14" s="546"/>
    </row>
    <row r="15" spans="1:15" ht="33.75" customHeight="1">
      <c r="A15" s="5" t="s">
        <v>211</v>
      </c>
      <c r="B15" s="483">
        <v>2</v>
      </c>
      <c r="C15" s="483"/>
      <c r="D15" s="477">
        <v>2</v>
      </c>
      <c r="E15" s="477"/>
      <c r="F15" s="477">
        <v>2</v>
      </c>
      <c r="G15" s="477"/>
      <c r="H15" s="483">
        <v>2</v>
      </c>
      <c r="I15" s="483"/>
      <c r="J15" s="477">
        <v>2</v>
      </c>
      <c r="K15" s="477"/>
      <c r="L15" s="477">
        <f t="shared" si="0"/>
        <v>0</v>
      </c>
      <c r="M15" s="477"/>
      <c r="N15" s="546">
        <f t="shared" si="1"/>
        <v>100</v>
      </c>
      <c r="O15" s="546"/>
    </row>
    <row r="16" spans="1:15" ht="27" customHeight="1">
      <c r="A16" s="5" t="s">
        <v>213</v>
      </c>
      <c r="B16" s="483">
        <v>6</v>
      </c>
      <c r="C16" s="483"/>
      <c r="D16" s="477">
        <v>6</v>
      </c>
      <c r="E16" s="477"/>
      <c r="F16" s="477">
        <v>5</v>
      </c>
      <c r="G16" s="477"/>
      <c r="H16" s="483">
        <v>5</v>
      </c>
      <c r="I16" s="483"/>
      <c r="J16" s="477">
        <v>5</v>
      </c>
      <c r="K16" s="477"/>
      <c r="L16" s="477">
        <f t="shared" si="0"/>
        <v>0</v>
      </c>
      <c r="M16" s="477"/>
      <c r="N16" s="546">
        <f t="shared" si="1"/>
        <v>100</v>
      </c>
      <c r="O16" s="546"/>
    </row>
    <row r="17" spans="1:15" ht="35.25" customHeight="1">
      <c r="A17" s="7" t="s">
        <v>240</v>
      </c>
      <c r="B17" s="479">
        <v>323</v>
      </c>
      <c r="C17" s="479"/>
      <c r="D17" s="478">
        <v>269.89999999999998</v>
      </c>
      <c r="E17" s="478"/>
      <c r="F17" s="479">
        <v>960</v>
      </c>
      <c r="G17" s="479"/>
      <c r="H17" s="479">
        <v>241</v>
      </c>
      <c r="I17" s="479"/>
      <c r="J17" s="478">
        <v>225.7</v>
      </c>
      <c r="K17" s="478"/>
      <c r="L17" s="477">
        <f t="shared" si="0"/>
        <v>-15.300000000000011</v>
      </c>
      <c r="M17" s="477"/>
      <c r="N17" s="546">
        <f t="shared" si="1"/>
        <v>93.651452282157678</v>
      </c>
      <c r="O17" s="546"/>
    </row>
    <row r="18" spans="1:15" ht="23.25" customHeight="1">
      <c r="A18" s="5" t="s">
        <v>212</v>
      </c>
      <c r="B18" s="479">
        <v>55</v>
      </c>
      <c r="C18" s="479"/>
      <c r="D18" s="478">
        <v>41.5</v>
      </c>
      <c r="E18" s="478"/>
      <c r="F18" s="479">
        <v>180</v>
      </c>
      <c r="G18" s="479"/>
      <c r="H18" s="479">
        <v>45</v>
      </c>
      <c r="I18" s="479"/>
      <c r="J18" s="478">
        <v>45</v>
      </c>
      <c r="K18" s="478"/>
      <c r="L18" s="477">
        <f t="shared" si="0"/>
        <v>0</v>
      </c>
      <c r="M18" s="477"/>
      <c r="N18" s="546">
        <f t="shared" si="1"/>
        <v>100</v>
      </c>
      <c r="O18" s="546"/>
    </row>
    <row r="19" spans="1:15" ht="33.75" customHeight="1">
      <c r="A19" s="5" t="s">
        <v>211</v>
      </c>
      <c r="B19" s="482">
        <v>93</v>
      </c>
      <c r="C19" s="482"/>
      <c r="D19" s="478">
        <v>56</v>
      </c>
      <c r="E19" s="478"/>
      <c r="F19" s="479">
        <v>252</v>
      </c>
      <c r="G19" s="479"/>
      <c r="H19" s="482">
        <v>63</v>
      </c>
      <c r="I19" s="482"/>
      <c r="J19" s="478">
        <v>56</v>
      </c>
      <c r="K19" s="478"/>
      <c r="L19" s="477">
        <f t="shared" si="0"/>
        <v>-7</v>
      </c>
      <c r="M19" s="477"/>
      <c r="N19" s="546">
        <f t="shared" si="1"/>
        <v>88.888888888888886</v>
      </c>
      <c r="O19" s="546"/>
    </row>
    <row r="20" spans="1:15" ht="24" customHeight="1">
      <c r="A20" s="5" t="s">
        <v>213</v>
      </c>
      <c r="B20" s="482">
        <v>175</v>
      </c>
      <c r="C20" s="482"/>
      <c r="D20" s="478">
        <v>202.4</v>
      </c>
      <c r="E20" s="478"/>
      <c r="F20" s="479">
        <v>528</v>
      </c>
      <c r="G20" s="479"/>
      <c r="H20" s="482">
        <v>133</v>
      </c>
      <c r="I20" s="482"/>
      <c r="J20" s="478">
        <v>124.7</v>
      </c>
      <c r="K20" s="478"/>
      <c r="L20" s="477">
        <f t="shared" si="0"/>
        <v>-8.2999999999999972</v>
      </c>
      <c r="M20" s="477"/>
      <c r="N20" s="546">
        <f t="shared" si="1"/>
        <v>93.759398496240607</v>
      </c>
      <c r="O20" s="546"/>
    </row>
    <row r="21" spans="1:15" ht="36.75" customHeight="1">
      <c r="A21" s="7" t="s">
        <v>241</v>
      </c>
      <c r="B21" s="479">
        <v>323</v>
      </c>
      <c r="C21" s="479"/>
      <c r="D21" s="478">
        <v>269.89999999999998</v>
      </c>
      <c r="E21" s="478"/>
      <c r="F21" s="479">
        <v>960</v>
      </c>
      <c r="G21" s="479"/>
      <c r="H21" s="479">
        <v>240</v>
      </c>
      <c r="I21" s="479"/>
      <c r="J21" s="478">
        <v>225.7</v>
      </c>
      <c r="K21" s="478"/>
      <c r="L21" s="477">
        <f t="shared" si="0"/>
        <v>-14.300000000000011</v>
      </c>
      <c r="M21" s="477"/>
      <c r="N21" s="546">
        <f t="shared" si="1"/>
        <v>94.041666666666657</v>
      </c>
      <c r="O21" s="546"/>
    </row>
    <row r="22" spans="1:15" ht="26.25" customHeight="1">
      <c r="A22" s="5" t="s">
        <v>212</v>
      </c>
      <c r="B22" s="479">
        <v>55</v>
      </c>
      <c r="C22" s="479"/>
      <c r="D22" s="478">
        <v>41.5</v>
      </c>
      <c r="E22" s="478"/>
      <c r="F22" s="479">
        <v>180</v>
      </c>
      <c r="G22" s="479"/>
      <c r="H22" s="479">
        <v>45</v>
      </c>
      <c r="I22" s="479"/>
      <c r="J22" s="478">
        <v>45</v>
      </c>
      <c r="K22" s="478"/>
      <c r="L22" s="477">
        <f t="shared" si="0"/>
        <v>0</v>
      </c>
      <c r="M22" s="477"/>
      <c r="N22" s="546">
        <f t="shared" si="1"/>
        <v>100</v>
      </c>
      <c r="O22" s="546"/>
    </row>
    <row r="23" spans="1:15" ht="36" customHeight="1">
      <c r="A23" s="5" t="s">
        <v>211</v>
      </c>
      <c r="B23" s="482">
        <v>93</v>
      </c>
      <c r="C23" s="482"/>
      <c r="D23" s="478">
        <v>56</v>
      </c>
      <c r="E23" s="478"/>
      <c r="F23" s="479">
        <v>252</v>
      </c>
      <c r="G23" s="479"/>
      <c r="H23" s="482">
        <v>63</v>
      </c>
      <c r="I23" s="482"/>
      <c r="J23" s="478">
        <v>56</v>
      </c>
      <c r="K23" s="478"/>
      <c r="L23" s="477">
        <f t="shared" si="0"/>
        <v>-7</v>
      </c>
      <c r="M23" s="477"/>
      <c r="N23" s="546">
        <f t="shared" si="1"/>
        <v>88.888888888888886</v>
      </c>
      <c r="O23" s="546"/>
    </row>
    <row r="24" spans="1:15" ht="24" customHeight="1">
      <c r="A24" s="5" t="s">
        <v>213</v>
      </c>
      <c r="B24" s="482">
        <v>175</v>
      </c>
      <c r="C24" s="482"/>
      <c r="D24" s="478">
        <v>202.4</v>
      </c>
      <c r="E24" s="478"/>
      <c r="F24" s="479">
        <v>528</v>
      </c>
      <c r="G24" s="479"/>
      <c r="H24" s="482">
        <v>133</v>
      </c>
      <c r="I24" s="482"/>
      <c r="J24" s="478">
        <v>124.7</v>
      </c>
      <c r="K24" s="478"/>
      <c r="L24" s="477">
        <f t="shared" si="0"/>
        <v>-8.2999999999999972</v>
      </c>
      <c r="M24" s="477"/>
      <c r="N24" s="546">
        <f t="shared" si="1"/>
        <v>93.759398496240607</v>
      </c>
      <c r="O24" s="546"/>
    </row>
    <row r="25" spans="1:15" ht="34.5" customHeight="1">
      <c r="A25" s="7" t="s">
        <v>214</v>
      </c>
      <c r="B25" s="479">
        <v>11963</v>
      </c>
      <c r="C25" s="479"/>
      <c r="D25" s="479">
        <v>9997</v>
      </c>
      <c r="E25" s="479"/>
      <c r="F25" s="479">
        <v>10000</v>
      </c>
      <c r="G25" s="479"/>
      <c r="H25" s="479">
        <v>10000</v>
      </c>
      <c r="I25" s="479"/>
      <c r="J25" s="479">
        <v>9404</v>
      </c>
      <c r="K25" s="479"/>
      <c r="L25" s="477">
        <f t="shared" si="0"/>
        <v>-596</v>
      </c>
      <c r="M25" s="477"/>
      <c r="N25" s="546">
        <f t="shared" si="1"/>
        <v>94.04</v>
      </c>
      <c r="O25" s="546"/>
    </row>
    <row r="26" spans="1:15" ht="24" customHeight="1">
      <c r="A26" s="5" t="s">
        <v>212</v>
      </c>
      <c r="B26" s="479">
        <v>18333</v>
      </c>
      <c r="C26" s="479"/>
      <c r="D26" s="479">
        <v>13833</v>
      </c>
      <c r="E26" s="479"/>
      <c r="F26" s="479">
        <v>15000</v>
      </c>
      <c r="G26" s="479"/>
      <c r="H26" s="479">
        <v>15000</v>
      </c>
      <c r="I26" s="479"/>
      <c r="J26" s="479">
        <v>15000</v>
      </c>
      <c r="K26" s="479"/>
      <c r="L26" s="477">
        <f t="shared" si="0"/>
        <v>0</v>
      </c>
      <c r="M26" s="477"/>
      <c r="N26" s="546">
        <f t="shared" si="1"/>
        <v>100</v>
      </c>
      <c r="O26" s="546"/>
    </row>
    <row r="27" spans="1:15" ht="36" customHeight="1">
      <c r="A27" s="5" t="s">
        <v>211</v>
      </c>
      <c r="B27" s="479">
        <v>10333</v>
      </c>
      <c r="C27" s="479"/>
      <c r="D27" s="480">
        <v>9455</v>
      </c>
      <c r="E27" s="481"/>
      <c r="F27" s="479">
        <v>10500</v>
      </c>
      <c r="G27" s="479"/>
      <c r="H27" s="479">
        <v>10500</v>
      </c>
      <c r="I27" s="479"/>
      <c r="J27" s="480">
        <v>9333</v>
      </c>
      <c r="K27" s="481"/>
      <c r="L27" s="477">
        <f t="shared" si="0"/>
        <v>-1167</v>
      </c>
      <c r="M27" s="477"/>
      <c r="N27" s="546">
        <f t="shared" si="1"/>
        <v>88.885714285714286</v>
      </c>
      <c r="O27" s="546"/>
    </row>
    <row r="28" spans="1:15" ht="25.5" customHeight="1">
      <c r="A28" s="5" t="s">
        <v>213</v>
      </c>
      <c r="B28" s="479">
        <v>11666</v>
      </c>
      <c r="C28" s="479"/>
      <c r="D28" s="479">
        <v>11245</v>
      </c>
      <c r="E28" s="479"/>
      <c r="F28" s="479">
        <v>8800</v>
      </c>
      <c r="G28" s="479"/>
      <c r="H28" s="479">
        <v>8867</v>
      </c>
      <c r="I28" s="479"/>
      <c r="J28" s="479">
        <v>8313</v>
      </c>
      <c r="K28" s="479"/>
      <c r="L28" s="477">
        <f t="shared" si="0"/>
        <v>-554</v>
      </c>
      <c r="M28" s="477"/>
      <c r="N28" s="546">
        <f t="shared" si="1"/>
        <v>93.752114582158569</v>
      </c>
      <c r="O28" s="546"/>
    </row>
    <row r="29" spans="1:15" ht="36.75" customHeight="1">
      <c r="A29" s="7" t="s">
        <v>215</v>
      </c>
      <c r="B29" s="479">
        <v>11963</v>
      </c>
      <c r="C29" s="479"/>
      <c r="D29" s="479">
        <v>9997</v>
      </c>
      <c r="E29" s="479"/>
      <c r="F29" s="479">
        <v>10000</v>
      </c>
      <c r="G29" s="479"/>
      <c r="H29" s="480">
        <v>10000</v>
      </c>
      <c r="I29" s="481"/>
      <c r="J29" s="479">
        <v>9404</v>
      </c>
      <c r="K29" s="479"/>
      <c r="L29" s="477">
        <f t="shared" si="0"/>
        <v>-596</v>
      </c>
      <c r="M29" s="477"/>
      <c r="N29" s="546">
        <f t="shared" si="1"/>
        <v>94.04</v>
      </c>
      <c r="O29" s="546"/>
    </row>
    <row r="30" spans="1:15" ht="24.75" customHeight="1">
      <c r="A30" s="5" t="s">
        <v>212</v>
      </c>
      <c r="B30" s="479">
        <v>18333</v>
      </c>
      <c r="C30" s="479"/>
      <c r="D30" s="479">
        <v>13833</v>
      </c>
      <c r="E30" s="479"/>
      <c r="F30" s="479">
        <v>15000</v>
      </c>
      <c r="G30" s="479"/>
      <c r="H30" s="479">
        <v>15000</v>
      </c>
      <c r="I30" s="479"/>
      <c r="J30" s="479">
        <v>15000</v>
      </c>
      <c r="K30" s="479"/>
      <c r="L30" s="477">
        <f t="shared" si="0"/>
        <v>0</v>
      </c>
      <c r="M30" s="477"/>
      <c r="N30" s="546">
        <f t="shared" si="1"/>
        <v>100</v>
      </c>
      <c r="O30" s="546"/>
    </row>
    <row r="31" spans="1:15" ht="34.5" customHeight="1">
      <c r="A31" s="5" t="s">
        <v>211</v>
      </c>
      <c r="B31" s="479">
        <v>10333</v>
      </c>
      <c r="C31" s="479"/>
      <c r="D31" s="480">
        <v>9455</v>
      </c>
      <c r="E31" s="481"/>
      <c r="F31" s="479">
        <v>10500</v>
      </c>
      <c r="G31" s="479"/>
      <c r="H31" s="479">
        <v>10500</v>
      </c>
      <c r="I31" s="479"/>
      <c r="J31" s="480">
        <v>9333</v>
      </c>
      <c r="K31" s="481"/>
      <c r="L31" s="477">
        <f t="shared" si="0"/>
        <v>-1167</v>
      </c>
      <c r="M31" s="477"/>
      <c r="N31" s="546">
        <f t="shared" si="1"/>
        <v>88.885714285714286</v>
      </c>
      <c r="O31" s="546"/>
    </row>
    <row r="32" spans="1:15" ht="24" customHeight="1">
      <c r="A32" s="5" t="s">
        <v>213</v>
      </c>
      <c r="B32" s="479">
        <v>11666</v>
      </c>
      <c r="C32" s="479"/>
      <c r="D32" s="479">
        <v>11245</v>
      </c>
      <c r="E32" s="479"/>
      <c r="F32" s="479">
        <v>8800</v>
      </c>
      <c r="G32" s="479"/>
      <c r="H32" s="479">
        <v>8867</v>
      </c>
      <c r="I32" s="479"/>
      <c r="J32" s="479">
        <v>8313</v>
      </c>
      <c r="K32" s="479"/>
      <c r="L32" s="477">
        <f t="shared" si="0"/>
        <v>-554</v>
      </c>
      <c r="M32" s="477"/>
      <c r="N32" s="546">
        <f t="shared" si="1"/>
        <v>93.752114582158569</v>
      </c>
      <c r="O32" s="546"/>
    </row>
    <row r="33" spans="1:15" ht="23.25" customHeight="1">
      <c r="A33" s="15"/>
      <c r="B33" s="323"/>
      <c r="C33" s="323"/>
      <c r="D33" s="493"/>
      <c r="E33" s="494"/>
      <c r="F33" s="59"/>
      <c r="G33" s="59"/>
      <c r="H33" s="344"/>
      <c r="I33" s="344"/>
      <c r="J33" s="234"/>
      <c r="K33" s="234"/>
      <c r="L33" s="234"/>
      <c r="M33" s="234"/>
      <c r="N33" s="234"/>
      <c r="O33" s="234"/>
    </row>
    <row r="34" spans="1:15" ht="22.5" customHeight="1">
      <c r="A34" s="516" t="s">
        <v>254</v>
      </c>
      <c r="B34" s="516"/>
      <c r="C34" s="516"/>
      <c r="D34" s="516"/>
      <c r="E34" s="516"/>
      <c r="F34" s="516"/>
      <c r="G34" s="516"/>
      <c r="H34" s="516"/>
      <c r="I34" s="516"/>
      <c r="J34" s="516"/>
      <c r="K34" s="516"/>
      <c r="L34" s="516"/>
      <c r="M34" s="516"/>
      <c r="N34" s="516"/>
      <c r="O34" s="516"/>
    </row>
    <row r="35" spans="1:15" ht="3" hidden="1" customHeight="1">
      <c r="A35" s="13"/>
      <c r="B35" s="324"/>
      <c r="C35" s="324"/>
      <c r="D35" s="318"/>
      <c r="E35" s="318"/>
      <c r="F35" s="13"/>
      <c r="G35" s="13"/>
      <c r="H35" s="324"/>
      <c r="I35" s="324"/>
    </row>
    <row r="36" spans="1:15" ht="20.100000000000001" hidden="1" customHeight="1" outlineLevel="1">
      <c r="A36" s="64"/>
      <c r="B36" s="325"/>
      <c r="C36" s="325"/>
      <c r="D36" s="319"/>
      <c r="E36" s="319"/>
      <c r="F36" s="66"/>
      <c r="G36" s="66"/>
      <c r="H36" s="355"/>
      <c r="I36" s="355"/>
      <c r="J36" s="234"/>
      <c r="K36" s="234"/>
      <c r="L36" s="262"/>
      <c r="M36" s="519" t="s">
        <v>171</v>
      </c>
      <c r="N36" s="519"/>
      <c r="O36" s="519"/>
    </row>
    <row r="37" spans="1:15" ht="20.100000000000001" hidden="1" customHeight="1" outlineLevel="1">
      <c r="A37" s="64"/>
      <c r="B37" s="325"/>
      <c r="C37" s="325"/>
      <c r="D37" s="319"/>
      <c r="E37" s="319"/>
      <c r="F37" s="66"/>
      <c r="G37" s="66"/>
      <c r="H37" s="355"/>
      <c r="I37" s="355"/>
      <c r="J37" s="234"/>
      <c r="K37" s="234"/>
      <c r="L37" s="262"/>
      <c r="M37" s="492" t="s">
        <v>208</v>
      </c>
      <c r="N37" s="492"/>
      <c r="O37" s="492"/>
    </row>
    <row r="38" spans="1:15" ht="22.5" customHeight="1" collapsed="1">
      <c r="A38" s="498" t="s">
        <v>286</v>
      </c>
      <c r="B38" s="498"/>
      <c r="C38" s="498"/>
      <c r="D38" s="498"/>
      <c r="E38" s="498"/>
      <c r="F38" s="498"/>
      <c r="G38" s="498"/>
      <c r="H38" s="498"/>
      <c r="I38" s="498"/>
      <c r="J38" s="498"/>
      <c r="K38" s="342"/>
      <c r="L38" s="330"/>
      <c r="M38" s="330"/>
      <c r="N38" s="330"/>
      <c r="O38" s="330"/>
    </row>
    <row r="39" spans="1:15" ht="6" customHeight="1">
      <c r="A39" s="332"/>
      <c r="D39" s="296"/>
      <c r="E39" s="296"/>
      <c r="F39" s="296"/>
      <c r="G39" s="296"/>
      <c r="J39" s="342"/>
      <c r="K39" s="342"/>
      <c r="L39" s="330"/>
      <c r="M39" s="330"/>
      <c r="N39" s="330"/>
      <c r="O39" s="330"/>
    </row>
    <row r="40" spans="1:15" ht="20.25" customHeight="1">
      <c r="A40" s="535" t="s">
        <v>204</v>
      </c>
      <c r="B40" s="536"/>
      <c r="C40" s="537"/>
      <c r="D40" s="520" t="s">
        <v>172</v>
      </c>
      <c r="E40" s="520"/>
      <c r="F40" s="520"/>
      <c r="G40" s="520" t="s">
        <v>169</v>
      </c>
      <c r="H40" s="520"/>
      <c r="I40" s="520"/>
      <c r="J40" s="521" t="s">
        <v>209</v>
      </c>
      <c r="K40" s="521"/>
      <c r="L40" s="521"/>
      <c r="M40" s="522" t="s">
        <v>210</v>
      </c>
      <c r="N40" s="523"/>
      <c r="O40" s="524"/>
    </row>
    <row r="41" spans="1:15" ht="149.25" customHeight="1">
      <c r="A41" s="538"/>
      <c r="B41" s="539"/>
      <c r="C41" s="540"/>
      <c r="D41" s="333" t="s">
        <v>226</v>
      </c>
      <c r="E41" s="333" t="s">
        <v>225</v>
      </c>
      <c r="F41" s="333" t="s">
        <v>227</v>
      </c>
      <c r="G41" s="333" t="s">
        <v>226</v>
      </c>
      <c r="H41" s="333" t="s">
        <v>225</v>
      </c>
      <c r="I41" s="333" t="s">
        <v>227</v>
      </c>
      <c r="J41" s="334" t="s">
        <v>226</v>
      </c>
      <c r="K41" s="334" t="s">
        <v>225</v>
      </c>
      <c r="L41" s="334" t="s">
        <v>227</v>
      </c>
      <c r="M41" s="334" t="s">
        <v>358</v>
      </c>
      <c r="N41" s="335" t="s">
        <v>257</v>
      </c>
      <c r="O41" s="334" t="s">
        <v>357</v>
      </c>
    </row>
    <row r="42" spans="1:15" ht="13.5" customHeight="1">
      <c r="A42" s="484">
        <v>1</v>
      </c>
      <c r="B42" s="528"/>
      <c r="C42" s="485"/>
      <c r="D42" s="303">
        <v>4</v>
      </c>
      <c r="E42" s="303">
        <v>5</v>
      </c>
      <c r="F42" s="303">
        <v>6</v>
      </c>
      <c r="G42" s="303">
        <v>7</v>
      </c>
      <c r="H42" s="300">
        <v>8</v>
      </c>
      <c r="I42" s="300">
        <v>9</v>
      </c>
      <c r="J42" s="336">
        <v>10</v>
      </c>
      <c r="K42" s="336">
        <v>11</v>
      </c>
      <c r="L42" s="336">
        <v>12</v>
      </c>
      <c r="M42" s="336">
        <v>13</v>
      </c>
      <c r="N42" s="336">
        <v>14</v>
      </c>
      <c r="O42" s="336">
        <v>15</v>
      </c>
    </row>
    <row r="43" spans="1:15" ht="20.100000000000001" customHeight="1">
      <c r="A43" s="529" t="s">
        <v>522</v>
      </c>
      <c r="B43" s="530"/>
      <c r="C43" s="531"/>
      <c r="D43" s="310"/>
      <c r="E43" s="310"/>
      <c r="F43" s="337">
        <v>1916</v>
      </c>
      <c r="G43" s="310"/>
      <c r="H43" s="310"/>
      <c r="I43" s="337">
        <v>1574</v>
      </c>
      <c r="J43" s="312"/>
      <c r="K43" s="312"/>
      <c r="L43" s="312">
        <f>I43-F43</f>
        <v>-342</v>
      </c>
      <c r="M43" s="338"/>
      <c r="N43" s="338"/>
      <c r="O43" s="338"/>
    </row>
    <row r="44" spans="1:15" ht="20.100000000000001" customHeight="1">
      <c r="A44" s="532"/>
      <c r="B44" s="533"/>
      <c r="C44" s="534"/>
      <c r="D44" s="310"/>
      <c r="E44" s="310"/>
      <c r="F44" s="337"/>
      <c r="G44" s="310"/>
      <c r="H44" s="310"/>
      <c r="I44" s="337"/>
      <c r="J44" s="312"/>
      <c r="K44" s="312"/>
      <c r="L44" s="312">
        <f>I44-F44</f>
        <v>0</v>
      </c>
      <c r="M44" s="338"/>
      <c r="N44" s="338"/>
      <c r="O44" s="338"/>
    </row>
    <row r="45" spans="1:15" ht="20.100000000000001" customHeight="1">
      <c r="A45" s="495"/>
      <c r="B45" s="496"/>
      <c r="C45" s="497"/>
      <c r="D45" s="310"/>
      <c r="E45" s="310"/>
      <c r="F45" s="337"/>
      <c r="G45" s="310"/>
      <c r="H45" s="310"/>
      <c r="I45" s="337"/>
      <c r="J45" s="312"/>
      <c r="K45" s="312"/>
      <c r="L45" s="312">
        <f>I45-F45</f>
        <v>0</v>
      </c>
      <c r="M45" s="338"/>
      <c r="N45" s="338"/>
      <c r="O45" s="338"/>
    </row>
    <row r="46" spans="1:15" ht="20.100000000000001" customHeight="1">
      <c r="A46" s="495"/>
      <c r="B46" s="496"/>
      <c r="C46" s="497"/>
      <c r="D46" s="310"/>
      <c r="E46" s="310"/>
      <c r="F46" s="337"/>
      <c r="G46" s="310"/>
      <c r="H46" s="310"/>
      <c r="I46" s="337"/>
      <c r="J46" s="312"/>
      <c r="K46" s="312"/>
      <c r="L46" s="312">
        <f>I46-F46</f>
        <v>0</v>
      </c>
      <c r="M46" s="338"/>
      <c r="N46" s="338"/>
      <c r="O46" s="338"/>
    </row>
    <row r="47" spans="1:15" ht="20.100000000000001" customHeight="1">
      <c r="A47" s="525" t="s">
        <v>50</v>
      </c>
      <c r="B47" s="526"/>
      <c r="C47" s="527"/>
      <c r="D47" s="310"/>
      <c r="E47" s="310"/>
      <c r="F47" s="310">
        <v>1916</v>
      </c>
      <c r="G47" s="310"/>
      <c r="H47" s="310"/>
      <c r="I47" s="310">
        <v>1574</v>
      </c>
      <c r="J47" s="312"/>
      <c r="K47" s="312"/>
      <c r="L47" s="312">
        <f>I47-F47</f>
        <v>-342</v>
      </c>
      <c r="M47" s="338"/>
      <c r="N47" s="338"/>
      <c r="O47" s="338"/>
    </row>
    <row r="48" spans="1:15" ht="9" customHeight="1">
      <c r="A48" s="339"/>
      <c r="B48" s="326"/>
      <c r="C48" s="326"/>
      <c r="D48" s="326"/>
      <c r="E48" s="326"/>
      <c r="F48" s="297"/>
      <c r="G48" s="297"/>
      <c r="H48" s="297"/>
      <c r="I48" s="322"/>
      <c r="J48" s="401"/>
      <c r="K48" s="401"/>
      <c r="L48" s="329"/>
      <c r="M48" s="329"/>
      <c r="N48" s="329"/>
      <c r="O48" s="329"/>
    </row>
    <row r="49" spans="1:15" ht="20.25" customHeight="1">
      <c r="A49" s="498" t="s">
        <v>287</v>
      </c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8"/>
      <c r="M49" s="498"/>
      <c r="N49" s="498"/>
      <c r="O49" s="498"/>
    </row>
    <row r="50" spans="1:15" ht="9" customHeight="1">
      <c r="A50" s="332"/>
      <c r="D50" s="296"/>
      <c r="E50" s="296"/>
      <c r="F50" s="296"/>
      <c r="G50" s="296"/>
      <c r="J50" s="342"/>
      <c r="K50" s="342"/>
      <c r="L50" s="330"/>
      <c r="M50" s="330"/>
      <c r="N50" s="330"/>
      <c r="O50" s="330"/>
    </row>
    <row r="51" spans="1:15" ht="57" customHeight="1">
      <c r="A51" s="331" t="s">
        <v>94</v>
      </c>
      <c r="B51" s="490" t="s">
        <v>66</v>
      </c>
      <c r="C51" s="490"/>
      <c r="D51" s="490" t="s">
        <v>61</v>
      </c>
      <c r="E51" s="490"/>
      <c r="F51" s="490" t="s">
        <v>62</v>
      </c>
      <c r="G51" s="490"/>
      <c r="H51" s="490" t="s">
        <v>77</v>
      </c>
      <c r="I51" s="490"/>
      <c r="J51" s="490"/>
      <c r="K51" s="501" t="s">
        <v>75</v>
      </c>
      <c r="L51" s="502"/>
      <c r="M51" s="501" t="s">
        <v>30</v>
      </c>
      <c r="N51" s="505"/>
      <c r="O51" s="502"/>
    </row>
    <row r="52" spans="1:15" ht="12.75" customHeight="1">
      <c r="A52" s="300">
        <v>1</v>
      </c>
      <c r="B52" s="545">
        <v>2</v>
      </c>
      <c r="C52" s="545"/>
      <c r="D52" s="545">
        <v>3</v>
      </c>
      <c r="E52" s="545"/>
      <c r="F52" s="545">
        <v>4</v>
      </c>
      <c r="G52" s="545"/>
      <c r="H52" s="545">
        <v>5</v>
      </c>
      <c r="I52" s="545"/>
      <c r="J52" s="545"/>
      <c r="K52" s="548">
        <v>6</v>
      </c>
      <c r="L52" s="548"/>
      <c r="M52" s="503">
        <v>7</v>
      </c>
      <c r="N52" s="547"/>
      <c r="O52" s="504"/>
    </row>
    <row r="53" spans="1:15" ht="20.100000000000001" customHeight="1">
      <c r="A53" s="340"/>
      <c r="B53" s="511"/>
      <c r="C53" s="511"/>
      <c r="D53" s="512"/>
      <c r="E53" s="512"/>
      <c r="F53" s="513" t="s">
        <v>181</v>
      </c>
      <c r="G53" s="513"/>
      <c r="H53" s="490"/>
      <c r="I53" s="490"/>
      <c r="J53" s="490"/>
      <c r="K53" s="501"/>
      <c r="L53" s="502"/>
      <c r="M53" s="483"/>
      <c r="N53" s="483"/>
      <c r="O53" s="483"/>
    </row>
    <row r="54" spans="1:15" ht="20.100000000000001" customHeight="1">
      <c r="A54" s="340"/>
      <c r="B54" s="543"/>
      <c r="C54" s="544"/>
      <c r="D54" s="517"/>
      <c r="E54" s="518"/>
      <c r="F54" s="514"/>
      <c r="G54" s="515"/>
      <c r="H54" s="532"/>
      <c r="I54" s="533"/>
      <c r="J54" s="534"/>
      <c r="K54" s="501"/>
      <c r="L54" s="502"/>
      <c r="M54" s="501"/>
      <c r="N54" s="505"/>
      <c r="O54" s="502"/>
    </row>
    <row r="55" spans="1:15" ht="20.100000000000001" customHeight="1">
      <c r="A55" s="340"/>
      <c r="B55" s="541"/>
      <c r="C55" s="542"/>
      <c r="D55" s="517"/>
      <c r="E55" s="518"/>
      <c r="F55" s="514"/>
      <c r="G55" s="515"/>
      <c r="H55" s="532"/>
      <c r="I55" s="533"/>
      <c r="J55" s="534"/>
      <c r="K55" s="501"/>
      <c r="L55" s="502"/>
      <c r="M55" s="501"/>
      <c r="N55" s="505"/>
      <c r="O55" s="502"/>
    </row>
    <row r="56" spans="1:15" ht="20.100000000000001" customHeight="1">
      <c r="A56" s="341" t="s">
        <v>50</v>
      </c>
      <c r="B56" s="508" t="s">
        <v>31</v>
      </c>
      <c r="C56" s="508"/>
      <c r="D56" s="508" t="s">
        <v>31</v>
      </c>
      <c r="E56" s="508"/>
      <c r="F56" s="508" t="s">
        <v>31</v>
      </c>
      <c r="G56" s="508"/>
      <c r="H56" s="490"/>
      <c r="I56" s="490"/>
      <c r="J56" s="490"/>
      <c r="K56" s="501">
        <f>SUM(K53:L55)</f>
        <v>0</v>
      </c>
      <c r="L56" s="502"/>
      <c r="M56" s="483"/>
      <c r="N56" s="483"/>
      <c r="O56" s="483"/>
    </row>
    <row r="57" spans="1:15" ht="6.75" customHeight="1">
      <c r="A57" s="297"/>
      <c r="B57" s="302"/>
      <c r="C57" s="302"/>
      <c r="D57" s="302"/>
      <c r="E57" s="302"/>
      <c r="F57" s="302"/>
      <c r="G57" s="302"/>
      <c r="H57" s="302"/>
      <c r="I57" s="302"/>
      <c r="J57" s="342"/>
      <c r="K57" s="342"/>
      <c r="L57" s="330"/>
      <c r="M57" s="330"/>
      <c r="N57" s="330"/>
      <c r="O57" s="330"/>
    </row>
    <row r="58" spans="1:15" ht="21.75" customHeight="1">
      <c r="A58" s="498" t="s">
        <v>288</v>
      </c>
      <c r="B58" s="498"/>
      <c r="C58" s="498"/>
      <c r="D58" s="498"/>
      <c r="E58" s="498"/>
      <c r="F58" s="498"/>
      <c r="G58" s="498"/>
      <c r="H58" s="498"/>
      <c r="I58" s="498"/>
      <c r="J58" s="498"/>
      <c r="K58" s="498"/>
      <c r="L58" s="498"/>
      <c r="M58" s="498"/>
      <c r="N58" s="498"/>
      <c r="O58" s="498"/>
    </row>
    <row r="59" spans="1:15" ht="5.25" customHeight="1">
      <c r="A59" s="322"/>
      <c r="B59" s="327"/>
      <c r="C59" s="322"/>
      <c r="D59" s="322"/>
      <c r="E59" s="322"/>
      <c r="F59" s="322"/>
      <c r="G59" s="322"/>
      <c r="H59" s="322"/>
      <c r="I59" s="343"/>
      <c r="J59" s="342"/>
      <c r="K59" s="342"/>
      <c r="L59" s="330"/>
      <c r="M59" s="330"/>
      <c r="N59" s="330"/>
      <c r="O59" s="330"/>
    </row>
    <row r="60" spans="1:15" ht="42.75" customHeight="1">
      <c r="A60" s="490" t="s">
        <v>60</v>
      </c>
      <c r="B60" s="490"/>
      <c r="C60" s="490"/>
      <c r="D60" s="490" t="s">
        <v>173</v>
      </c>
      <c r="E60" s="490"/>
      <c r="F60" s="490" t="s">
        <v>174</v>
      </c>
      <c r="G60" s="490"/>
      <c r="H60" s="490"/>
      <c r="I60" s="490"/>
      <c r="J60" s="483" t="s">
        <v>177</v>
      </c>
      <c r="K60" s="483"/>
      <c r="L60" s="483"/>
      <c r="M60" s="483"/>
      <c r="N60" s="483" t="s">
        <v>178</v>
      </c>
      <c r="O60" s="483"/>
    </row>
    <row r="61" spans="1:15" ht="33" customHeight="1">
      <c r="A61" s="490"/>
      <c r="B61" s="490"/>
      <c r="C61" s="490"/>
      <c r="D61" s="490"/>
      <c r="E61" s="490"/>
      <c r="F61" s="508" t="s">
        <v>175</v>
      </c>
      <c r="G61" s="508"/>
      <c r="H61" s="490" t="s">
        <v>176</v>
      </c>
      <c r="I61" s="490"/>
      <c r="J61" s="509" t="s">
        <v>175</v>
      </c>
      <c r="K61" s="509"/>
      <c r="L61" s="483" t="s">
        <v>176</v>
      </c>
      <c r="M61" s="483"/>
      <c r="N61" s="483"/>
      <c r="O61" s="483"/>
    </row>
    <row r="62" spans="1:15" ht="12.75" customHeight="1">
      <c r="A62" s="510">
        <v>1</v>
      </c>
      <c r="B62" s="510"/>
      <c r="C62" s="510"/>
      <c r="D62" s="484">
        <v>2</v>
      </c>
      <c r="E62" s="485"/>
      <c r="F62" s="484">
        <v>3</v>
      </c>
      <c r="G62" s="485"/>
      <c r="H62" s="506">
        <v>4</v>
      </c>
      <c r="I62" s="507"/>
      <c r="J62" s="503">
        <v>5</v>
      </c>
      <c r="K62" s="504"/>
      <c r="L62" s="503">
        <v>6</v>
      </c>
      <c r="M62" s="504"/>
      <c r="N62" s="503">
        <v>7</v>
      </c>
      <c r="O62" s="504"/>
    </row>
    <row r="63" spans="1:15" ht="21.95" customHeight="1">
      <c r="A63" s="499" t="s">
        <v>222</v>
      </c>
      <c r="B63" s="499"/>
      <c r="C63" s="499"/>
      <c r="D63" s="493"/>
      <c r="E63" s="494"/>
      <c r="F63" s="493"/>
      <c r="G63" s="494"/>
      <c r="H63" s="493"/>
      <c r="I63" s="494"/>
      <c r="J63" s="501"/>
      <c r="K63" s="502"/>
      <c r="L63" s="501"/>
      <c r="M63" s="502"/>
      <c r="N63" s="501"/>
      <c r="O63" s="502"/>
    </row>
    <row r="64" spans="1:15" ht="13.5" customHeight="1">
      <c r="A64" s="500" t="s">
        <v>87</v>
      </c>
      <c r="B64" s="500"/>
      <c r="C64" s="500"/>
      <c r="D64" s="493"/>
      <c r="E64" s="494"/>
      <c r="F64" s="493"/>
      <c r="G64" s="494"/>
      <c r="H64" s="493"/>
      <c r="I64" s="494"/>
      <c r="J64" s="501"/>
      <c r="K64" s="502"/>
      <c r="L64" s="501"/>
      <c r="M64" s="502"/>
      <c r="N64" s="501"/>
      <c r="O64" s="502"/>
    </row>
    <row r="65" spans="1:15" ht="21.95" customHeight="1">
      <c r="A65" s="499"/>
      <c r="B65" s="499"/>
      <c r="C65" s="499"/>
      <c r="D65" s="493"/>
      <c r="E65" s="494"/>
      <c r="F65" s="493"/>
      <c r="G65" s="494"/>
      <c r="H65" s="493"/>
      <c r="I65" s="494"/>
      <c r="J65" s="501"/>
      <c r="K65" s="502"/>
      <c r="L65" s="501"/>
      <c r="M65" s="502"/>
      <c r="N65" s="501"/>
      <c r="O65" s="502"/>
    </row>
    <row r="66" spans="1:15" ht="21.95" customHeight="1">
      <c r="A66" s="499" t="s">
        <v>223</v>
      </c>
      <c r="B66" s="499"/>
      <c r="C66" s="499"/>
      <c r="D66" s="493"/>
      <c r="E66" s="494"/>
      <c r="F66" s="493"/>
      <c r="G66" s="494"/>
      <c r="H66" s="493"/>
      <c r="I66" s="494"/>
      <c r="J66" s="501"/>
      <c r="K66" s="502"/>
      <c r="L66" s="501"/>
      <c r="M66" s="502"/>
      <c r="N66" s="501"/>
      <c r="O66" s="502"/>
    </row>
    <row r="67" spans="1:15" ht="13.5" customHeight="1">
      <c r="A67" s="500" t="s">
        <v>269</v>
      </c>
      <c r="B67" s="500"/>
      <c r="C67" s="500"/>
      <c r="D67" s="493"/>
      <c r="E67" s="494"/>
      <c r="F67" s="493"/>
      <c r="G67" s="494"/>
      <c r="H67" s="493"/>
      <c r="I67" s="494"/>
      <c r="J67" s="501"/>
      <c r="K67" s="502"/>
      <c r="L67" s="501"/>
      <c r="M67" s="502"/>
      <c r="N67" s="501"/>
      <c r="O67" s="502"/>
    </row>
    <row r="68" spans="1:15" ht="21.95" customHeight="1">
      <c r="A68" s="499"/>
      <c r="B68" s="499"/>
      <c r="C68" s="499"/>
      <c r="D68" s="493"/>
      <c r="E68" s="494"/>
      <c r="F68" s="493"/>
      <c r="G68" s="494"/>
      <c r="H68" s="493"/>
      <c r="I68" s="494"/>
      <c r="J68" s="501"/>
      <c r="K68" s="502"/>
      <c r="L68" s="501"/>
      <c r="M68" s="502"/>
      <c r="N68" s="501"/>
      <c r="O68" s="502"/>
    </row>
    <row r="69" spans="1:15" ht="21.95" customHeight="1">
      <c r="A69" s="499" t="s">
        <v>224</v>
      </c>
      <c r="B69" s="499"/>
      <c r="C69" s="499"/>
      <c r="D69" s="493"/>
      <c r="E69" s="494"/>
      <c r="F69" s="493"/>
      <c r="G69" s="494"/>
      <c r="H69" s="493"/>
      <c r="I69" s="494"/>
      <c r="J69" s="501"/>
      <c r="K69" s="502"/>
      <c r="L69" s="501"/>
      <c r="M69" s="502"/>
      <c r="N69" s="501"/>
      <c r="O69" s="502"/>
    </row>
    <row r="70" spans="1:15" ht="12.75" customHeight="1">
      <c r="A70" s="500" t="s">
        <v>525</v>
      </c>
      <c r="B70" s="500"/>
      <c r="C70" s="500"/>
      <c r="D70" s="493"/>
      <c r="E70" s="494"/>
      <c r="F70" s="493"/>
      <c r="G70" s="494"/>
      <c r="H70" s="493"/>
      <c r="I70" s="494"/>
      <c r="J70" s="501"/>
      <c r="K70" s="502"/>
      <c r="L70" s="501"/>
      <c r="M70" s="502"/>
      <c r="N70" s="501"/>
      <c r="O70" s="502"/>
    </row>
    <row r="71" spans="1:15" ht="21.95" customHeight="1">
      <c r="A71" s="499"/>
      <c r="B71" s="499"/>
      <c r="C71" s="499"/>
      <c r="D71" s="493"/>
      <c r="E71" s="494"/>
      <c r="F71" s="493"/>
      <c r="G71" s="494"/>
      <c r="H71" s="493"/>
      <c r="I71" s="494"/>
      <c r="J71" s="501"/>
      <c r="K71" s="502"/>
      <c r="L71" s="501"/>
      <c r="M71" s="502"/>
      <c r="N71" s="501"/>
      <c r="O71" s="502"/>
    </row>
    <row r="72" spans="1:15" ht="21.95" customHeight="1">
      <c r="A72" s="499" t="s">
        <v>50</v>
      </c>
      <c r="B72" s="499"/>
      <c r="C72" s="499"/>
      <c r="D72" s="493"/>
      <c r="E72" s="494"/>
      <c r="F72" s="493"/>
      <c r="G72" s="494"/>
      <c r="H72" s="493"/>
      <c r="I72" s="494"/>
      <c r="J72" s="501"/>
      <c r="K72" s="502"/>
      <c r="L72" s="501"/>
      <c r="M72" s="502"/>
      <c r="N72" s="501"/>
      <c r="O72" s="502"/>
    </row>
    <row r="73" spans="1:15">
      <c r="A73" s="296"/>
      <c r="C73" s="328"/>
      <c r="D73" s="328"/>
      <c r="E73" s="328"/>
      <c r="F73" s="296"/>
      <c r="G73" s="296"/>
      <c r="J73" s="342"/>
      <c r="K73" s="342"/>
      <c r="L73" s="330"/>
      <c r="M73" s="330"/>
      <c r="N73" s="330"/>
      <c r="O73" s="330"/>
    </row>
    <row r="74" spans="1:15">
      <c r="A74" s="296"/>
      <c r="C74" s="328"/>
      <c r="D74" s="328"/>
      <c r="E74" s="328"/>
      <c r="F74" s="296"/>
      <c r="G74" s="296"/>
      <c r="J74" s="342"/>
      <c r="K74" s="342"/>
      <c r="L74" s="330"/>
      <c r="M74" s="330"/>
      <c r="N74" s="330"/>
      <c r="O74" s="330"/>
    </row>
    <row r="75" spans="1:15">
      <c r="A75" s="296"/>
      <c r="C75" s="328"/>
      <c r="D75" s="328"/>
      <c r="E75" s="328"/>
      <c r="F75" s="296"/>
      <c r="G75" s="296"/>
      <c r="J75" s="342"/>
      <c r="K75" s="342"/>
      <c r="L75" s="330"/>
      <c r="M75" s="330"/>
      <c r="N75" s="330"/>
      <c r="O75" s="330"/>
    </row>
    <row r="76" spans="1:15">
      <c r="A76" s="296"/>
      <c r="C76" s="328"/>
      <c r="D76" s="328"/>
      <c r="E76" s="328"/>
      <c r="F76" s="296"/>
      <c r="G76" s="296"/>
      <c r="J76" s="342"/>
      <c r="K76" s="342"/>
      <c r="L76" s="330"/>
      <c r="M76" s="330"/>
      <c r="N76" s="330"/>
      <c r="O76" s="330"/>
    </row>
    <row r="77" spans="1:15">
      <c r="A77" s="296"/>
      <c r="C77" s="328"/>
      <c r="D77" s="328"/>
      <c r="E77" s="328"/>
      <c r="F77" s="296"/>
      <c r="G77" s="296"/>
      <c r="J77" s="342"/>
      <c r="K77" s="342"/>
      <c r="L77" s="330"/>
      <c r="M77" s="330"/>
      <c r="N77" s="330"/>
      <c r="O77" s="330"/>
    </row>
    <row r="78" spans="1:15">
      <c r="A78" s="296"/>
      <c r="C78" s="328"/>
      <c r="D78" s="328"/>
      <c r="E78" s="328"/>
      <c r="F78" s="296"/>
      <c r="G78" s="296"/>
      <c r="J78" s="342"/>
      <c r="K78" s="342"/>
      <c r="L78" s="330"/>
      <c r="M78" s="330"/>
      <c r="N78" s="330"/>
      <c r="O78" s="330"/>
    </row>
    <row r="79" spans="1:15">
      <c r="A79" s="296"/>
      <c r="C79" s="328"/>
      <c r="D79" s="328"/>
      <c r="E79" s="328"/>
      <c r="F79" s="296"/>
      <c r="G79" s="296"/>
      <c r="J79" s="342"/>
      <c r="K79" s="342"/>
      <c r="L79" s="330"/>
      <c r="M79" s="330"/>
      <c r="N79" s="330"/>
      <c r="O79" s="330"/>
    </row>
    <row r="80" spans="1:15">
      <c r="A80" s="296"/>
      <c r="C80" s="328"/>
      <c r="D80" s="328"/>
      <c r="E80" s="328"/>
      <c r="F80" s="296"/>
      <c r="G80" s="296"/>
      <c r="J80" s="342"/>
      <c r="K80" s="342"/>
      <c r="L80" s="330"/>
      <c r="M80" s="330"/>
      <c r="N80" s="330"/>
      <c r="O80" s="330"/>
    </row>
    <row r="81" spans="1:15">
      <c r="A81" s="296"/>
      <c r="C81" s="328"/>
      <c r="D81" s="328"/>
      <c r="E81" s="328"/>
      <c r="F81" s="296"/>
      <c r="G81" s="296"/>
      <c r="J81" s="342"/>
      <c r="K81" s="342"/>
      <c r="L81" s="330"/>
      <c r="M81" s="330"/>
      <c r="N81" s="330"/>
      <c r="O81" s="330"/>
    </row>
    <row r="82" spans="1:15">
      <c r="A82" s="296"/>
      <c r="C82" s="328"/>
      <c r="D82" s="328"/>
      <c r="E82" s="328"/>
      <c r="F82" s="296"/>
      <c r="G82" s="296"/>
      <c r="J82" s="342"/>
      <c r="K82" s="342"/>
      <c r="L82" s="330"/>
      <c r="M82" s="330"/>
      <c r="N82" s="330"/>
      <c r="O82" s="330"/>
    </row>
    <row r="83" spans="1:15">
      <c r="A83" s="296"/>
      <c r="C83" s="328"/>
      <c r="D83" s="328"/>
      <c r="E83" s="328"/>
      <c r="F83" s="296"/>
      <c r="G83" s="296"/>
      <c r="J83" s="342"/>
      <c r="K83" s="342"/>
      <c r="L83" s="330"/>
      <c r="M83" s="330"/>
      <c r="N83" s="330"/>
      <c r="O83" s="330"/>
    </row>
    <row r="84" spans="1:15">
      <c r="A84" s="296"/>
      <c r="C84" s="328"/>
      <c r="D84" s="328"/>
      <c r="E84" s="328"/>
      <c r="F84" s="296"/>
      <c r="G84" s="296"/>
      <c r="J84" s="342"/>
      <c r="K84" s="342"/>
      <c r="L84" s="330"/>
      <c r="M84" s="330"/>
      <c r="N84" s="330"/>
      <c r="O84" s="330"/>
    </row>
    <row r="85" spans="1:15">
      <c r="A85" s="296"/>
      <c r="C85" s="328"/>
      <c r="D85" s="328"/>
      <c r="E85" s="328"/>
      <c r="F85" s="296"/>
      <c r="G85" s="296"/>
      <c r="J85" s="342"/>
      <c r="K85" s="342"/>
      <c r="L85" s="330"/>
      <c r="M85" s="330"/>
      <c r="N85" s="330"/>
      <c r="O85" s="330"/>
    </row>
    <row r="86" spans="1:15">
      <c r="C86" s="328"/>
      <c r="D86" s="320"/>
      <c r="E86" s="320"/>
    </row>
  </sheetData>
  <mergeCells count="302">
    <mergeCell ref="L29:M29"/>
    <mergeCell ref="J29:K29"/>
    <mergeCell ref="J30:K30"/>
    <mergeCell ref="N31:O31"/>
    <mergeCell ref="N32:O32"/>
    <mergeCell ref="L32:M32"/>
    <mergeCell ref="F32:G32"/>
    <mergeCell ref="F31:G31"/>
    <mergeCell ref="F55:G55"/>
    <mergeCell ref="H30:I30"/>
    <mergeCell ref="K55:L55"/>
    <mergeCell ref="M55:O55"/>
    <mergeCell ref="J32:K32"/>
    <mergeCell ref="M53:O53"/>
    <mergeCell ref="M52:O52"/>
    <mergeCell ref="M51:O51"/>
    <mergeCell ref="H52:J52"/>
    <mergeCell ref="H51:J51"/>
    <mergeCell ref="K51:L51"/>
    <mergeCell ref="K53:L53"/>
    <mergeCell ref="K52:L52"/>
    <mergeCell ref="H54:J54"/>
    <mergeCell ref="B13:C13"/>
    <mergeCell ref="B14:C14"/>
    <mergeCell ref="B15:C15"/>
    <mergeCell ref="B16:C16"/>
    <mergeCell ref="N30:O30"/>
    <mergeCell ref="J25:K25"/>
    <mergeCell ref="F26:G26"/>
    <mergeCell ref="B18:C18"/>
    <mergeCell ref="B30:C30"/>
    <mergeCell ref="B21:C21"/>
    <mergeCell ref="D26:E26"/>
    <mergeCell ref="D27:E27"/>
    <mergeCell ref="F25:G25"/>
    <mergeCell ref="D25:E25"/>
    <mergeCell ref="B27:C27"/>
    <mergeCell ref="B22:C22"/>
    <mergeCell ref="B23:C23"/>
    <mergeCell ref="B24:C24"/>
    <mergeCell ref="B26:C26"/>
    <mergeCell ref="B25:C25"/>
    <mergeCell ref="F29:G29"/>
    <mergeCell ref="L30:M30"/>
    <mergeCell ref="B17:C17"/>
    <mergeCell ref="F27:G27"/>
    <mergeCell ref="F24:G24"/>
    <mergeCell ref="N29:O29"/>
    <mergeCell ref="F30:G30"/>
    <mergeCell ref="B28:C28"/>
    <mergeCell ref="F28:G28"/>
    <mergeCell ref="N25:O25"/>
    <mergeCell ref="J20:K20"/>
    <mergeCell ref="J21:K21"/>
    <mergeCell ref="J22:K22"/>
    <mergeCell ref="J23:K23"/>
    <mergeCell ref="L20:M20"/>
    <mergeCell ref="L21:M21"/>
    <mergeCell ref="L26:M26"/>
    <mergeCell ref="N20:O20"/>
    <mergeCell ref="N21:O21"/>
    <mergeCell ref="N22:O22"/>
    <mergeCell ref="N23:O23"/>
    <mergeCell ref="L24:M24"/>
    <mergeCell ref="J26:K26"/>
    <mergeCell ref="J27:K27"/>
    <mergeCell ref="L25:M25"/>
    <mergeCell ref="N28:O28"/>
    <mergeCell ref="N26:O26"/>
    <mergeCell ref="L28:M28"/>
    <mergeCell ref="N27:O27"/>
    <mergeCell ref="N24:O24"/>
    <mergeCell ref="L27:M27"/>
    <mergeCell ref="L22:M22"/>
    <mergeCell ref="L23:M23"/>
    <mergeCell ref="N16:O16"/>
    <mergeCell ref="J17:K17"/>
    <mergeCell ref="J16:K16"/>
    <mergeCell ref="N14:O14"/>
    <mergeCell ref="J24:K24"/>
    <mergeCell ref="J13:K13"/>
    <mergeCell ref="L13:M13"/>
    <mergeCell ref="L14:M14"/>
    <mergeCell ref="L15:M15"/>
    <mergeCell ref="J14:K14"/>
    <mergeCell ref="N15:O15"/>
    <mergeCell ref="J15:K15"/>
    <mergeCell ref="N19:O19"/>
    <mergeCell ref="L17:M17"/>
    <mergeCell ref="L18:M18"/>
    <mergeCell ref="L19:M19"/>
    <mergeCell ref="N17:O17"/>
    <mergeCell ref="N18:O18"/>
    <mergeCell ref="L16:M16"/>
    <mergeCell ref="N13:O13"/>
    <mergeCell ref="J19:K19"/>
    <mergeCell ref="H14:I14"/>
    <mergeCell ref="H15:I15"/>
    <mergeCell ref="F15:G15"/>
    <mergeCell ref="F17:G17"/>
    <mergeCell ref="F18:G18"/>
    <mergeCell ref="F19:G19"/>
    <mergeCell ref="F20:G20"/>
    <mergeCell ref="B52:C52"/>
    <mergeCell ref="F52:G52"/>
    <mergeCell ref="D52:E52"/>
    <mergeCell ref="B32:C32"/>
    <mergeCell ref="B19:C19"/>
    <mergeCell ref="B20:C20"/>
    <mergeCell ref="H22:I22"/>
    <mergeCell ref="H23:I23"/>
    <mergeCell ref="H27:I27"/>
    <mergeCell ref="F22:G22"/>
    <mergeCell ref="F23:G23"/>
    <mergeCell ref="H24:I24"/>
    <mergeCell ref="H25:I25"/>
    <mergeCell ref="H26:I26"/>
    <mergeCell ref="D24:E24"/>
    <mergeCell ref="D20:E20"/>
    <mergeCell ref="D21:E21"/>
    <mergeCell ref="J28:K28"/>
    <mergeCell ref="A47:C47"/>
    <mergeCell ref="A42:C42"/>
    <mergeCell ref="A43:C43"/>
    <mergeCell ref="A44:C44"/>
    <mergeCell ref="A40:C41"/>
    <mergeCell ref="B55:C55"/>
    <mergeCell ref="B54:C54"/>
    <mergeCell ref="H55:J55"/>
    <mergeCell ref="H32:I32"/>
    <mergeCell ref="H28:I28"/>
    <mergeCell ref="D32:E32"/>
    <mergeCell ref="J31:K31"/>
    <mergeCell ref="D60:E61"/>
    <mergeCell ref="B53:C53"/>
    <mergeCell ref="D53:E53"/>
    <mergeCell ref="F53:G53"/>
    <mergeCell ref="F54:G54"/>
    <mergeCell ref="F51:G51"/>
    <mergeCell ref="A38:J38"/>
    <mergeCell ref="H53:J53"/>
    <mergeCell ref="A34:O34"/>
    <mergeCell ref="D54:E54"/>
    <mergeCell ref="M36:O36"/>
    <mergeCell ref="M37:O37"/>
    <mergeCell ref="G40:I40"/>
    <mergeCell ref="J40:L40"/>
    <mergeCell ref="M40:O40"/>
    <mergeCell ref="D40:F40"/>
    <mergeCell ref="D55:E55"/>
    <mergeCell ref="D22:E22"/>
    <mergeCell ref="D23:E23"/>
    <mergeCell ref="D28:E28"/>
    <mergeCell ref="D29:E29"/>
    <mergeCell ref="D30:E30"/>
    <mergeCell ref="D33:E33"/>
    <mergeCell ref="D31:E31"/>
    <mergeCell ref="N72:O72"/>
    <mergeCell ref="N71:O71"/>
    <mergeCell ref="F71:G71"/>
    <mergeCell ref="H71:I71"/>
    <mergeCell ref="J71:K71"/>
    <mergeCell ref="L71:M71"/>
    <mergeCell ref="J72:K72"/>
    <mergeCell ref="L72:M72"/>
    <mergeCell ref="J62:K62"/>
    <mergeCell ref="L62:M62"/>
    <mergeCell ref="F62:G62"/>
    <mergeCell ref="L63:M63"/>
    <mergeCell ref="J70:K70"/>
    <mergeCell ref="J64:K64"/>
    <mergeCell ref="L65:M65"/>
    <mergeCell ref="J65:K65"/>
    <mergeCell ref="L67:M67"/>
    <mergeCell ref="L68:M68"/>
    <mergeCell ref="L66:M66"/>
    <mergeCell ref="J69:K69"/>
    <mergeCell ref="L69:M69"/>
    <mergeCell ref="F72:G72"/>
    <mergeCell ref="H72:I72"/>
    <mergeCell ref="H70:I70"/>
    <mergeCell ref="A72:C72"/>
    <mergeCell ref="D65:E65"/>
    <mergeCell ref="F65:G65"/>
    <mergeCell ref="A70:C70"/>
    <mergeCell ref="D68:E68"/>
    <mergeCell ref="F68:G68"/>
    <mergeCell ref="D70:E70"/>
    <mergeCell ref="F70:G70"/>
    <mergeCell ref="A68:C68"/>
    <mergeCell ref="A71:C71"/>
    <mergeCell ref="D71:E71"/>
    <mergeCell ref="D72:E72"/>
    <mergeCell ref="A66:C66"/>
    <mergeCell ref="D64:E64"/>
    <mergeCell ref="F64:G64"/>
    <mergeCell ref="D69:E69"/>
    <mergeCell ref="F69:G69"/>
    <mergeCell ref="H69:I69"/>
    <mergeCell ref="A69:C69"/>
    <mergeCell ref="A67:C67"/>
    <mergeCell ref="F67:G67"/>
    <mergeCell ref="H67:I67"/>
    <mergeCell ref="D66:E66"/>
    <mergeCell ref="F66:G66"/>
    <mergeCell ref="D67:E67"/>
    <mergeCell ref="H68:I68"/>
    <mergeCell ref="H66:I66"/>
    <mergeCell ref="N70:O70"/>
    <mergeCell ref="K56:L56"/>
    <mergeCell ref="L64:M64"/>
    <mergeCell ref="N64:O64"/>
    <mergeCell ref="N65:O65"/>
    <mergeCell ref="J66:K66"/>
    <mergeCell ref="J68:K68"/>
    <mergeCell ref="N67:O67"/>
    <mergeCell ref="L70:M70"/>
    <mergeCell ref="N68:O68"/>
    <mergeCell ref="N69:O69"/>
    <mergeCell ref="N66:O66"/>
    <mergeCell ref="J67:K67"/>
    <mergeCell ref="J60:M60"/>
    <mergeCell ref="N60:O61"/>
    <mergeCell ref="M56:O56"/>
    <mergeCell ref="A58:O58"/>
    <mergeCell ref="B56:C56"/>
    <mergeCell ref="D56:E56"/>
    <mergeCell ref="F56:G56"/>
    <mergeCell ref="J61:K61"/>
    <mergeCell ref="A62:C62"/>
    <mergeCell ref="L61:M61"/>
    <mergeCell ref="A60:C61"/>
    <mergeCell ref="D63:E63"/>
    <mergeCell ref="F63:G63"/>
    <mergeCell ref="H64:I64"/>
    <mergeCell ref="H65:I65"/>
    <mergeCell ref="A46:C46"/>
    <mergeCell ref="B51:C51"/>
    <mergeCell ref="D51:E51"/>
    <mergeCell ref="A49:O49"/>
    <mergeCell ref="A45:C45"/>
    <mergeCell ref="A63:C63"/>
    <mergeCell ref="A65:C65"/>
    <mergeCell ref="A64:C64"/>
    <mergeCell ref="N63:O63"/>
    <mergeCell ref="H61:I61"/>
    <mergeCell ref="J63:K63"/>
    <mergeCell ref="N62:O62"/>
    <mergeCell ref="K54:L54"/>
    <mergeCell ref="M54:O54"/>
    <mergeCell ref="H63:I63"/>
    <mergeCell ref="H56:J56"/>
    <mergeCell ref="H62:I62"/>
    <mergeCell ref="F60:I60"/>
    <mergeCell ref="F61:G61"/>
    <mergeCell ref="D62:E62"/>
    <mergeCell ref="N1:O1"/>
    <mergeCell ref="N2:O2"/>
    <mergeCell ref="A3:O3"/>
    <mergeCell ref="A4:O4"/>
    <mergeCell ref="N11:O11"/>
    <mergeCell ref="J11:K11"/>
    <mergeCell ref="L11:M11"/>
    <mergeCell ref="B11:C11"/>
    <mergeCell ref="D11:E11"/>
    <mergeCell ref="F11:G11"/>
    <mergeCell ref="B12:C12"/>
    <mergeCell ref="A5:O5"/>
    <mergeCell ref="A6:O6"/>
    <mergeCell ref="A7:O7"/>
    <mergeCell ref="A9:O9"/>
    <mergeCell ref="D12:E12"/>
    <mergeCell ref="J12:K12"/>
    <mergeCell ref="H11:I11"/>
    <mergeCell ref="H12:I12"/>
    <mergeCell ref="F12:G12"/>
    <mergeCell ref="L12:M12"/>
    <mergeCell ref="N12:O12"/>
    <mergeCell ref="D13:E13"/>
    <mergeCell ref="D14:E14"/>
    <mergeCell ref="D15:E15"/>
    <mergeCell ref="D16:E16"/>
    <mergeCell ref="D18:E18"/>
    <mergeCell ref="D19:E19"/>
    <mergeCell ref="D17:E17"/>
    <mergeCell ref="B29:C29"/>
    <mergeCell ref="L31:M31"/>
    <mergeCell ref="B31:C31"/>
    <mergeCell ref="H31:I31"/>
    <mergeCell ref="H29:I29"/>
    <mergeCell ref="H18:I18"/>
    <mergeCell ref="H19:I19"/>
    <mergeCell ref="H17:I17"/>
    <mergeCell ref="H20:I20"/>
    <mergeCell ref="H21:I21"/>
    <mergeCell ref="F13:G13"/>
    <mergeCell ref="H13:I13"/>
    <mergeCell ref="F21:G21"/>
    <mergeCell ref="F14:G14"/>
    <mergeCell ref="H16:I16"/>
    <mergeCell ref="F16:G16"/>
    <mergeCell ref="J18:K18"/>
  </mergeCells>
  <phoneticPr fontId="3" type="noConversion"/>
  <pageMargins left="0.19685039370078741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3" zoomScale="80" zoomScaleNormal="75" zoomScaleSheetLayoutView="80" workbookViewId="0">
      <selection activeCell="B21" sqref="B21:Z21"/>
    </sheetView>
  </sheetViews>
  <sheetFormatPr defaultColWidth="9.140625"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2"/>
      <c r="S1" s="12"/>
      <c r="T1" s="12"/>
      <c r="U1" s="12"/>
      <c r="V1" s="12"/>
      <c r="AD1" s="579" t="s">
        <v>171</v>
      </c>
      <c r="AE1" s="579"/>
      <c r="AF1" s="579"/>
    </row>
    <row r="2" spans="1:32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2"/>
      <c r="S2" s="12"/>
      <c r="T2" s="12"/>
      <c r="U2" s="12"/>
      <c r="V2" s="12"/>
      <c r="AD2" s="579"/>
      <c r="AE2" s="579"/>
      <c r="AF2" s="579"/>
    </row>
    <row r="3" spans="1:32" ht="20.25" customHeight="1" collapsed="1">
      <c r="A3" s="11"/>
      <c r="B3" s="11"/>
      <c r="C3" s="98" t="s">
        <v>289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</row>
    <row r="4" spans="1:32" ht="9" customHeight="1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</row>
    <row r="5" spans="1:32" ht="18" customHeight="1">
      <c r="A5" s="602" t="s">
        <v>46</v>
      </c>
      <c r="B5" s="611" t="s">
        <v>138</v>
      </c>
      <c r="C5" s="612"/>
      <c r="D5" s="555" t="s">
        <v>139</v>
      </c>
      <c r="E5" s="604"/>
      <c r="F5" s="604"/>
      <c r="G5" s="562" t="s">
        <v>253</v>
      </c>
      <c r="H5" s="562"/>
      <c r="I5" s="562"/>
      <c r="J5" s="562"/>
      <c r="K5" s="562"/>
      <c r="L5" s="562"/>
      <c r="M5" s="562"/>
      <c r="N5" s="555" t="s">
        <v>140</v>
      </c>
      <c r="O5" s="604"/>
      <c r="P5" s="604"/>
      <c r="Q5" s="447"/>
      <c r="R5" s="584" t="s">
        <v>216</v>
      </c>
      <c r="S5" s="585"/>
      <c r="T5" s="585"/>
      <c r="U5" s="585"/>
      <c r="V5" s="585"/>
      <c r="W5" s="585"/>
      <c r="X5" s="585"/>
      <c r="Y5" s="585"/>
      <c r="Z5" s="585"/>
      <c r="AA5" s="585"/>
      <c r="AB5" s="585"/>
      <c r="AC5" s="585"/>
      <c r="AD5" s="585"/>
      <c r="AE5" s="585"/>
      <c r="AF5" s="586"/>
    </row>
    <row r="6" spans="1:32" ht="53.25" customHeight="1">
      <c r="A6" s="603"/>
      <c r="B6" s="613"/>
      <c r="C6" s="614"/>
      <c r="D6" s="558"/>
      <c r="E6" s="605"/>
      <c r="F6" s="605"/>
      <c r="G6" s="562"/>
      <c r="H6" s="562"/>
      <c r="I6" s="562"/>
      <c r="J6" s="562"/>
      <c r="K6" s="562"/>
      <c r="L6" s="562"/>
      <c r="M6" s="562"/>
      <c r="N6" s="558"/>
      <c r="O6" s="605"/>
      <c r="P6" s="605"/>
      <c r="Q6" s="448"/>
      <c r="R6" s="590" t="s">
        <v>141</v>
      </c>
      <c r="S6" s="591"/>
      <c r="T6" s="592"/>
      <c r="U6" s="590" t="s">
        <v>142</v>
      </c>
      <c r="V6" s="591"/>
      <c r="W6" s="592"/>
      <c r="X6" s="590" t="s">
        <v>35</v>
      </c>
      <c r="Y6" s="591"/>
      <c r="Z6" s="592"/>
      <c r="AA6" s="584" t="s">
        <v>143</v>
      </c>
      <c r="AB6" s="585"/>
      <c r="AC6" s="586"/>
      <c r="AD6" s="584" t="s">
        <v>144</v>
      </c>
      <c r="AE6" s="585"/>
      <c r="AF6" s="586"/>
    </row>
    <row r="7" spans="1:32" ht="12.75" customHeight="1">
      <c r="A7" s="207">
        <v>1</v>
      </c>
      <c r="B7" s="619">
        <v>2</v>
      </c>
      <c r="C7" s="620"/>
      <c r="D7" s="606">
        <v>3</v>
      </c>
      <c r="E7" s="607"/>
      <c r="F7" s="607"/>
      <c r="G7" s="615">
        <v>4</v>
      </c>
      <c r="H7" s="615"/>
      <c r="I7" s="615"/>
      <c r="J7" s="615"/>
      <c r="K7" s="615"/>
      <c r="L7" s="615"/>
      <c r="M7" s="615"/>
      <c r="N7" s="606">
        <v>5</v>
      </c>
      <c r="O7" s="607"/>
      <c r="P7" s="607"/>
      <c r="Q7" s="608"/>
      <c r="R7" s="587">
        <v>6</v>
      </c>
      <c r="S7" s="588"/>
      <c r="T7" s="589"/>
      <c r="U7" s="587">
        <v>7</v>
      </c>
      <c r="V7" s="588"/>
      <c r="W7" s="589"/>
      <c r="X7" s="593">
        <v>8</v>
      </c>
      <c r="Y7" s="594"/>
      <c r="Z7" s="595"/>
      <c r="AA7" s="593">
        <v>9</v>
      </c>
      <c r="AB7" s="594"/>
      <c r="AC7" s="595"/>
      <c r="AD7" s="593">
        <v>10</v>
      </c>
      <c r="AE7" s="594"/>
      <c r="AF7" s="595"/>
    </row>
    <row r="8" spans="1:32" ht="15" customHeight="1">
      <c r="A8" s="58"/>
      <c r="B8" s="621"/>
      <c r="C8" s="622"/>
      <c r="D8" s="590"/>
      <c r="E8" s="591"/>
      <c r="F8" s="591"/>
      <c r="G8" s="562"/>
      <c r="H8" s="562"/>
      <c r="I8" s="562"/>
      <c r="J8" s="562"/>
      <c r="K8" s="562"/>
      <c r="L8" s="562"/>
      <c r="M8" s="562"/>
      <c r="N8" s="553">
        <f>SUM(R8,U8,X8,AA8,AD8)</f>
        <v>0</v>
      </c>
      <c r="O8" s="601"/>
      <c r="P8" s="601"/>
      <c r="Q8" s="554"/>
      <c r="R8" s="551"/>
      <c r="S8" s="583"/>
      <c r="T8" s="552"/>
      <c r="U8" s="551"/>
      <c r="V8" s="583"/>
      <c r="W8" s="552"/>
      <c r="X8" s="551"/>
      <c r="Y8" s="583"/>
      <c r="Z8" s="552"/>
      <c r="AA8" s="551"/>
      <c r="AB8" s="583"/>
      <c r="AC8" s="552"/>
      <c r="AD8" s="551"/>
      <c r="AE8" s="583"/>
      <c r="AF8" s="552"/>
    </row>
    <row r="9" spans="1:32" ht="15" customHeight="1">
      <c r="A9" s="58"/>
      <c r="B9" s="621"/>
      <c r="C9" s="622"/>
      <c r="D9" s="590"/>
      <c r="E9" s="591"/>
      <c r="F9" s="591"/>
      <c r="G9" s="562"/>
      <c r="H9" s="562"/>
      <c r="I9" s="562"/>
      <c r="J9" s="562"/>
      <c r="K9" s="562"/>
      <c r="L9" s="562"/>
      <c r="M9" s="562"/>
      <c r="N9" s="553">
        <f>SUM(R9,U9,X9,AA9,AD9)</f>
        <v>0</v>
      </c>
      <c r="O9" s="601"/>
      <c r="P9" s="601"/>
      <c r="Q9" s="554"/>
      <c r="R9" s="551"/>
      <c r="S9" s="583"/>
      <c r="T9" s="552"/>
      <c r="U9" s="551"/>
      <c r="V9" s="583"/>
      <c r="W9" s="552"/>
      <c r="X9" s="551"/>
      <c r="Y9" s="583"/>
      <c r="Z9" s="552"/>
      <c r="AA9" s="551"/>
      <c r="AB9" s="583"/>
      <c r="AC9" s="552"/>
      <c r="AD9" s="551"/>
      <c r="AE9" s="583"/>
      <c r="AF9" s="552"/>
    </row>
    <row r="10" spans="1:32" ht="15" customHeight="1">
      <c r="A10" s="58"/>
      <c r="B10" s="621"/>
      <c r="C10" s="622"/>
      <c r="D10" s="590"/>
      <c r="E10" s="591"/>
      <c r="F10" s="591"/>
      <c r="G10" s="562"/>
      <c r="H10" s="562"/>
      <c r="I10" s="562"/>
      <c r="J10" s="562"/>
      <c r="K10" s="562"/>
      <c r="L10" s="562"/>
      <c r="M10" s="562"/>
      <c r="N10" s="553">
        <f>SUM(R10,U10,X10,AA10,AD10)</f>
        <v>0</v>
      </c>
      <c r="O10" s="601"/>
      <c r="P10" s="601"/>
      <c r="Q10" s="554"/>
      <c r="R10" s="551"/>
      <c r="S10" s="583"/>
      <c r="T10" s="552"/>
      <c r="U10" s="551"/>
      <c r="V10" s="583"/>
      <c r="W10" s="552"/>
      <c r="X10" s="551"/>
      <c r="Y10" s="583"/>
      <c r="Z10" s="552"/>
      <c r="AA10" s="551"/>
      <c r="AB10" s="583"/>
      <c r="AC10" s="552"/>
      <c r="AD10" s="551"/>
      <c r="AE10" s="583"/>
      <c r="AF10" s="552"/>
    </row>
    <row r="11" spans="1:32" ht="15" customHeight="1">
      <c r="A11" s="58"/>
      <c r="B11" s="621"/>
      <c r="C11" s="622"/>
      <c r="D11" s="590"/>
      <c r="E11" s="591"/>
      <c r="F11" s="591"/>
      <c r="G11" s="562"/>
      <c r="H11" s="562"/>
      <c r="I11" s="562"/>
      <c r="J11" s="562"/>
      <c r="K11" s="562"/>
      <c r="L11" s="562"/>
      <c r="M11" s="562"/>
      <c r="N11" s="553">
        <f>SUM(R11,U11,X11,AA11,AD11)</f>
        <v>0</v>
      </c>
      <c r="O11" s="601"/>
      <c r="P11" s="601"/>
      <c r="Q11" s="554"/>
      <c r="R11" s="551"/>
      <c r="S11" s="583"/>
      <c r="T11" s="552"/>
      <c r="U11" s="551"/>
      <c r="V11" s="583"/>
      <c r="W11" s="552"/>
      <c r="X11" s="551"/>
      <c r="Y11" s="583"/>
      <c r="Z11" s="552"/>
      <c r="AA11" s="551"/>
      <c r="AB11" s="583"/>
      <c r="AC11" s="552"/>
      <c r="AD11" s="551"/>
      <c r="AE11" s="583"/>
      <c r="AF11" s="552"/>
    </row>
    <row r="12" spans="1:32" ht="15" customHeight="1">
      <c r="A12" s="58"/>
      <c r="B12" s="621"/>
      <c r="C12" s="622"/>
      <c r="D12" s="590"/>
      <c r="E12" s="591"/>
      <c r="F12" s="591"/>
      <c r="G12" s="562"/>
      <c r="H12" s="562"/>
      <c r="I12" s="562"/>
      <c r="J12" s="562"/>
      <c r="K12" s="562"/>
      <c r="L12" s="562"/>
      <c r="M12" s="562"/>
      <c r="N12" s="553">
        <f>SUM(R12,U12,X12,AA12,AD12)</f>
        <v>0</v>
      </c>
      <c r="O12" s="601"/>
      <c r="P12" s="601"/>
      <c r="Q12" s="554"/>
      <c r="R12" s="551"/>
      <c r="S12" s="583"/>
      <c r="T12" s="552"/>
      <c r="U12" s="551"/>
      <c r="V12" s="583"/>
      <c r="W12" s="552"/>
      <c r="X12" s="551"/>
      <c r="Y12" s="583"/>
      <c r="Z12" s="552"/>
      <c r="AA12" s="551"/>
      <c r="AB12" s="583"/>
      <c r="AC12" s="552"/>
      <c r="AD12" s="551"/>
      <c r="AE12" s="583"/>
      <c r="AF12" s="552"/>
    </row>
    <row r="13" spans="1:32" ht="20.25" customHeight="1">
      <c r="A13" s="559" t="s">
        <v>50</v>
      </c>
      <c r="B13" s="560"/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1"/>
      <c r="N13" s="553">
        <f>SUM(N8:Q12)</f>
        <v>0</v>
      </c>
      <c r="O13" s="601"/>
      <c r="P13" s="601"/>
      <c r="Q13" s="554"/>
      <c r="R13" s="553">
        <f>SUM(R8:T12)</f>
        <v>0</v>
      </c>
      <c r="S13" s="601"/>
      <c r="T13" s="554"/>
      <c r="U13" s="553">
        <f>SUM(U8:W12)</f>
        <v>0</v>
      </c>
      <c r="V13" s="601"/>
      <c r="W13" s="554"/>
      <c r="X13" s="553">
        <f>SUM(X8:Z12)</f>
        <v>0</v>
      </c>
      <c r="Y13" s="601"/>
      <c r="Z13" s="554"/>
      <c r="AA13" s="553">
        <f>SUM(AA8:AC12)</f>
        <v>0</v>
      </c>
      <c r="AB13" s="601"/>
      <c r="AC13" s="554"/>
      <c r="AD13" s="553">
        <f>SUM(AD8:AF12)</f>
        <v>0</v>
      </c>
      <c r="AE13" s="601"/>
      <c r="AF13" s="554"/>
    </row>
    <row r="14" spans="1:32" ht="7.5" customHeight="1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3"/>
      <c r="AF14" s="103"/>
    </row>
    <row r="15" spans="1:32" s="21" customFormat="1" ht="16.5" customHeight="1">
      <c r="A15" s="98"/>
      <c r="B15" s="98"/>
      <c r="C15" s="98" t="s">
        <v>290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</row>
    <row r="16" spans="1:32" s="21" customFormat="1" ht="8.2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</row>
    <row r="17" spans="1:32" ht="17.25" customHeight="1">
      <c r="A17" s="460" t="s">
        <v>46</v>
      </c>
      <c r="B17" s="611" t="s">
        <v>145</v>
      </c>
      <c r="C17" s="612"/>
      <c r="D17" s="562" t="s">
        <v>138</v>
      </c>
      <c r="E17" s="562"/>
      <c r="F17" s="562"/>
      <c r="G17" s="562"/>
      <c r="H17" s="562" t="s">
        <v>253</v>
      </c>
      <c r="I17" s="562"/>
      <c r="J17" s="562"/>
      <c r="K17" s="562"/>
      <c r="L17" s="562"/>
      <c r="M17" s="562"/>
      <c r="N17" s="562"/>
      <c r="O17" s="562"/>
      <c r="P17" s="562"/>
      <c r="Q17" s="562"/>
      <c r="R17" s="562" t="s">
        <v>146</v>
      </c>
      <c r="S17" s="562"/>
      <c r="T17" s="562"/>
      <c r="U17" s="562"/>
      <c r="V17" s="562"/>
      <c r="W17" s="616" t="s">
        <v>147</v>
      </c>
      <c r="X17" s="616"/>
      <c r="Y17" s="616"/>
      <c r="Z17" s="616"/>
      <c r="AA17" s="616"/>
      <c r="AB17" s="616"/>
      <c r="AC17" s="616"/>
      <c r="AD17" s="616"/>
      <c r="AE17" s="616"/>
      <c r="AF17" s="616"/>
    </row>
    <row r="18" spans="1:32" ht="20.25" customHeight="1">
      <c r="A18" s="460"/>
      <c r="B18" s="617"/>
      <c r="C18" s="618"/>
      <c r="D18" s="562"/>
      <c r="E18" s="562"/>
      <c r="F18" s="562"/>
      <c r="G18" s="562"/>
      <c r="H18" s="562"/>
      <c r="I18" s="562"/>
      <c r="J18" s="562"/>
      <c r="K18" s="562"/>
      <c r="L18" s="562"/>
      <c r="M18" s="562"/>
      <c r="N18" s="562"/>
      <c r="O18" s="562"/>
      <c r="P18" s="562"/>
      <c r="Q18" s="562"/>
      <c r="R18" s="562"/>
      <c r="S18" s="562"/>
      <c r="T18" s="562"/>
      <c r="U18" s="562"/>
      <c r="V18" s="562"/>
      <c r="W18" s="555" t="s">
        <v>527</v>
      </c>
      <c r="X18" s="447"/>
      <c r="Y18" s="555" t="s">
        <v>175</v>
      </c>
      <c r="Z18" s="447"/>
      <c r="AA18" s="555" t="s">
        <v>524</v>
      </c>
      <c r="AB18" s="447"/>
      <c r="AC18" s="555" t="s">
        <v>199</v>
      </c>
      <c r="AD18" s="447"/>
      <c r="AE18" s="555" t="s">
        <v>200</v>
      </c>
      <c r="AF18" s="447"/>
    </row>
    <row r="19" spans="1:32" ht="9" customHeight="1">
      <c r="A19" s="460"/>
      <c r="B19" s="613"/>
      <c r="C19" s="614"/>
      <c r="D19" s="562"/>
      <c r="E19" s="562"/>
      <c r="F19" s="562"/>
      <c r="G19" s="562"/>
      <c r="H19" s="562"/>
      <c r="I19" s="562"/>
      <c r="J19" s="562"/>
      <c r="K19" s="562"/>
      <c r="L19" s="562"/>
      <c r="M19" s="562"/>
      <c r="N19" s="562"/>
      <c r="O19" s="562"/>
      <c r="P19" s="562"/>
      <c r="Q19" s="562"/>
      <c r="R19" s="562"/>
      <c r="S19" s="562"/>
      <c r="T19" s="562"/>
      <c r="U19" s="562"/>
      <c r="V19" s="562"/>
      <c r="W19" s="558"/>
      <c r="X19" s="448"/>
      <c r="Y19" s="558"/>
      <c r="Z19" s="448"/>
      <c r="AA19" s="558"/>
      <c r="AB19" s="448"/>
      <c r="AC19" s="558"/>
      <c r="AD19" s="448"/>
      <c r="AE19" s="558"/>
      <c r="AF19" s="448"/>
    </row>
    <row r="20" spans="1:32" ht="12" customHeight="1">
      <c r="A20" s="88">
        <v>1</v>
      </c>
      <c r="B20" s="623">
        <v>2</v>
      </c>
      <c r="C20" s="624"/>
      <c r="D20" s="418">
        <v>3</v>
      </c>
      <c r="E20" s="418"/>
      <c r="F20" s="418"/>
      <c r="G20" s="418"/>
      <c r="H20" s="418">
        <v>4</v>
      </c>
      <c r="I20" s="418"/>
      <c r="J20" s="418"/>
      <c r="K20" s="418"/>
      <c r="L20" s="418"/>
      <c r="M20" s="418"/>
      <c r="N20" s="418"/>
      <c r="O20" s="418"/>
      <c r="P20" s="418"/>
      <c r="Q20" s="418"/>
      <c r="R20" s="418">
        <v>5</v>
      </c>
      <c r="S20" s="418"/>
      <c r="T20" s="418"/>
      <c r="U20" s="418"/>
      <c r="V20" s="418"/>
      <c r="W20" s="598">
        <v>6</v>
      </c>
      <c r="X20" s="599"/>
      <c r="Y20" s="596">
        <v>7</v>
      </c>
      <c r="Z20" s="597"/>
      <c r="AA20" s="596">
        <v>8</v>
      </c>
      <c r="AB20" s="597"/>
      <c r="AC20" s="596">
        <v>9</v>
      </c>
      <c r="AD20" s="597"/>
      <c r="AE20" s="600">
        <v>10</v>
      </c>
      <c r="AF20" s="600"/>
    </row>
    <row r="21" spans="1:32" ht="15" customHeight="1">
      <c r="A21" s="50"/>
      <c r="B21" s="609"/>
      <c r="C21" s="610"/>
      <c r="D21" s="562"/>
      <c r="E21" s="562"/>
      <c r="F21" s="562"/>
      <c r="G21" s="562"/>
      <c r="H21" s="627"/>
      <c r="I21" s="627"/>
      <c r="J21" s="627"/>
      <c r="K21" s="627"/>
      <c r="L21" s="627"/>
      <c r="M21" s="627"/>
      <c r="N21" s="627"/>
      <c r="O21" s="627"/>
      <c r="P21" s="627"/>
      <c r="Q21" s="627"/>
      <c r="R21" s="580"/>
      <c r="S21" s="580"/>
      <c r="T21" s="580"/>
      <c r="U21" s="580"/>
      <c r="V21" s="580"/>
      <c r="W21" s="551"/>
      <c r="X21" s="552"/>
      <c r="Y21" s="581"/>
      <c r="Z21" s="582"/>
      <c r="AA21" s="551"/>
      <c r="AB21" s="552"/>
      <c r="AC21" s="553">
        <f>AA21-Y21</f>
        <v>0</v>
      </c>
      <c r="AD21" s="554"/>
      <c r="AE21" s="549"/>
      <c r="AF21" s="550"/>
    </row>
    <row r="22" spans="1:32" ht="15" customHeight="1">
      <c r="A22" s="50"/>
      <c r="B22" s="609"/>
      <c r="C22" s="610"/>
      <c r="D22" s="562"/>
      <c r="E22" s="562"/>
      <c r="F22" s="562"/>
      <c r="G22" s="562"/>
      <c r="H22" s="627"/>
      <c r="I22" s="627"/>
      <c r="J22" s="627"/>
      <c r="K22" s="627"/>
      <c r="L22" s="627"/>
      <c r="M22" s="627"/>
      <c r="N22" s="627"/>
      <c r="O22" s="627"/>
      <c r="P22" s="627"/>
      <c r="Q22" s="627"/>
      <c r="R22" s="580"/>
      <c r="S22" s="580"/>
      <c r="T22" s="580"/>
      <c r="U22" s="580"/>
      <c r="V22" s="580"/>
      <c r="W22" s="551"/>
      <c r="X22" s="552"/>
      <c r="Y22" s="551"/>
      <c r="Z22" s="552"/>
      <c r="AA22" s="551"/>
      <c r="AB22" s="552"/>
      <c r="AC22" s="553">
        <f t="shared" ref="AC22:AC25" si="0">AA22-Y22</f>
        <v>0</v>
      </c>
      <c r="AD22" s="554"/>
      <c r="AE22" s="549"/>
      <c r="AF22" s="550"/>
    </row>
    <row r="23" spans="1:32" ht="15" customHeight="1">
      <c r="A23" s="50"/>
      <c r="B23" s="609"/>
      <c r="C23" s="610"/>
      <c r="D23" s="562"/>
      <c r="E23" s="562"/>
      <c r="F23" s="562"/>
      <c r="G23" s="562"/>
      <c r="H23" s="627"/>
      <c r="I23" s="627"/>
      <c r="J23" s="627"/>
      <c r="K23" s="627"/>
      <c r="L23" s="627"/>
      <c r="M23" s="627"/>
      <c r="N23" s="627"/>
      <c r="O23" s="627"/>
      <c r="P23" s="627"/>
      <c r="Q23" s="627"/>
      <c r="R23" s="580"/>
      <c r="S23" s="580"/>
      <c r="T23" s="580"/>
      <c r="U23" s="580"/>
      <c r="V23" s="580"/>
      <c r="W23" s="551"/>
      <c r="X23" s="552"/>
      <c r="Y23" s="551"/>
      <c r="Z23" s="552"/>
      <c r="AA23" s="551"/>
      <c r="AB23" s="552"/>
      <c r="AC23" s="553">
        <f t="shared" si="0"/>
        <v>0</v>
      </c>
      <c r="AD23" s="554"/>
      <c r="AE23" s="549"/>
      <c r="AF23" s="550"/>
    </row>
    <row r="24" spans="1:32" ht="15" customHeight="1">
      <c r="A24" s="50"/>
      <c r="B24" s="609"/>
      <c r="C24" s="610"/>
      <c r="D24" s="562"/>
      <c r="E24" s="562"/>
      <c r="F24" s="562"/>
      <c r="G24" s="562"/>
      <c r="H24" s="627"/>
      <c r="I24" s="627"/>
      <c r="J24" s="627"/>
      <c r="K24" s="627"/>
      <c r="L24" s="627"/>
      <c r="M24" s="627"/>
      <c r="N24" s="627"/>
      <c r="O24" s="627"/>
      <c r="P24" s="627"/>
      <c r="Q24" s="627"/>
      <c r="R24" s="580"/>
      <c r="S24" s="580"/>
      <c r="T24" s="580"/>
      <c r="U24" s="580"/>
      <c r="V24" s="580"/>
      <c r="W24" s="551"/>
      <c r="X24" s="552"/>
      <c r="Y24" s="551"/>
      <c r="Z24" s="552"/>
      <c r="AA24" s="551"/>
      <c r="AB24" s="552"/>
      <c r="AC24" s="553">
        <f t="shared" si="0"/>
        <v>0</v>
      </c>
      <c r="AD24" s="554"/>
      <c r="AE24" s="549"/>
      <c r="AF24" s="550"/>
    </row>
    <row r="25" spans="1:32" ht="15" customHeight="1">
      <c r="A25" s="50"/>
      <c r="B25" s="609"/>
      <c r="C25" s="610"/>
      <c r="D25" s="562"/>
      <c r="E25" s="562"/>
      <c r="F25" s="562"/>
      <c r="G25" s="562"/>
      <c r="H25" s="627"/>
      <c r="I25" s="627"/>
      <c r="J25" s="627"/>
      <c r="K25" s="627"/>
      <c r="L25" s="627"/>
      <c r="M25" s="627"/>
      <c r="N25" s="627"/>
      <c r="O25" s="627"/>
      <c r="P25" s="627"/>
      <c r="Q25" s="627"/>
      <c r="R25" s="580"/>
      <c r="S25" s="580"/>
      <c r="T25" s="580"/>
      <c r="U25" s="580"/>
      <c r="V25" s="580"/>
      <c r="W25" s="551"/>
      <c r="X25" s="552"/>
      <c r="Y25" s="551"/>
      <c r="Z25" s="552"/>
      <c r="AA25" s="551"/>
      <c r="AB25" s="552"/>
      <c r="AC25" s="553">
        <f t="shared" si="0"/>
        <v>0</v>
      </c>
      <c r="AD25" s="554"/>
      <c r="AE25" s="549"/>
      <c r="AF25" s="550"/>
    </row>
    <row r="26" spans="1:32" ht="24.95" customHeight="1">
      <c r="A26" s="626" t="s">
        <v>50</v>
      </c>
      <c r="B26" s="626"/>
      <c r="C26" s="626"/>
      <c r="D26" s="626"/>
      <c r="E26" s="626"/>
      <c r="F26" s="626"/>
      <c r="G26" s="626"/>
      <c r="H26" s="626"/>
      <c r="I26" s="626"/>
      <c r="J26" s="626"/>
      <c r="K26" s="626"/>
      <c r="L26" s="626"/>
      <c r="M26" s="626"/>
      <c r="N26" s="626"/>
      <c r="O26" s="626"/>
      <c r="P26" s="626"/>
      <c r="Q26" s="626"/>
      <c r="R26" s="626"/>
      <c r="S26" s="626"/>
      <c r="T26" s="626"/>
      <c r="U26" s="626"/>
      <c r="V26" s="626"/>
      <c r="W26" s="553">
        <f>SUM(W21:X25)</f>
        <v>0</v>
      </c>
      <c r="X26" s="554"/>
      <c r="Y26" s="553">
        <f>SUM(Y21:Z25)</f>
        <v>0</v>
      </c>
      <c r="Z26" s="554"/>
      <c r="AA26" s="553">
        <f>SUM(AA21:AB25)</f>
        <v>0</v>
      </c>
      <c r="AB26" s="554"/>
      <c r="AC26" s="553">
        <f>AA26-Y26</f>
        <v>0</v>
      </c>
      <c r="AD26" s="554"/>
      <c r="AE26" s="549"/>
      <c r="AF26" s="550"/>
    </row>
    <row r="27" spans="1:32" ht="6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11"/>
      <c r="R27" s="106"/>
      <c r="S27" s="106"/>
      <c r="T27" s="106"/>
      <c r="U27" s="106"/>
      <c r="V27" s="106"/>
      <c r="W27" s="11"/>
      <c r="X27" s="11"/>
      <c r="Y27" s="11"/>
      <c r="Z27" s="11"/>
      <c r="AA27" s="11"/>
      <c r="AB27" s="11"/>
      <c r="AC27" s="11"/>
      <c r="AD27" s="11"/>
      <c r="AE27" s="11"/>
      <c r="AF27" s="106"/>
    </row>
    <row r="28" spans="1:32" s="21" customFormat="1" ht="15.75" customHeight="1">
      <c r="A28" s="98"/>
      <c r="B28" s="98"/>
      <c r="C28" s="98" t="s">
        <v>291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</row>
    <row r="29" spans="1:32" ht="11.25" customHeight="1">
      <c r="A29" s="107"/>
      <c r="B29" s="107"/>
      <c r="C29" s="107"/>
      <c r="D29" s="107"/>
      <c r="E29" s="107"/>
      <c r="F29" s="107"/>
      <c r="G29" s="107"/>
      <c r="H29" s="107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1"/>
      <c r="Y29" s="11"/>
      <c r="Z29" s="678"/>
      <c r="AA29" s="678"/>
      <c r="AB29" s="678"/>
      <c r="AC29" s="11"/>
      <c r="AD29" s="566" t="s">
        <v>168</v>
      </c>
      <c r="AE29" s="566"/>
      <c r="AF29" s="566"/>
    </row>
    <row r="30" spans="1:32" ht="45.75" customHeight="1">
      <c r="A30" s="628" t="s">
        <v>46</v>
      </c>
      <c r="B30" s="611" t="s">
        <v>179</v>
      </c>
      <c r="C30" s="631"/>
      <c r="D30" s="631"/>
      <c r="E30" s="631"/>
      <c r="F30" s="631"/>
      <c r="G30" s="631"/>
      <c r="H30" s="631"/>
      <c r="I30" s="631"/>
      <c r="J30" s="631"/>
      <c r="K30" s="631"/>
      <c r="L30" s="612"/>
      <c r="M30" s="563" t="s">
        <v>49</v>
      </c>
      <c r="N30" s="564"/>
      <c r="O30" s="564"/>
      <c r="P30" s="564"/>
      <c r="Q30" s="564"/>
      <c r="R30" s="564"/>
      <c r="S30" s="564"/>
      <c r="T30" s="565"/>
      <c r="U30" s="563" t="s">
        <v>76</v>
      </c>
      <c r="V30" s="564"/>
      <c r="W30" s="564"/>
      <c r="X30" s="564"/>
      <c r="Y30" s="564"/>
      <c r="Z30" s="564"/>
      <c r="AA30" s="564"/>
      <c r="AB30" s="565"/>
      <c r="AC30" s="563" t="s">
        <v>292</v>
      </c>
      <c r="AD30" s="564"/>
      <c r="AE30" s="564"/>
      <c r="AF30" s="565"/>
    </row>
    <row r="31" spans="1:32" ht="24.95" customHeight="1">
      <c r="A31" s="629"/>
      <c r="B31" s="617"/>
      <c r="C31" s="632"/>
      <c r="D31" s="632"/>
      <c r="E31" s="632"/>
      <c r="F31" s="632"/>
      <c r="G31" s="632"/>
      <c r="H31" s="632"/>
      <c r="I31" s="632"/>
      <c r="J31" s="632"/>
      <c r="K31" s="632"/>
      <c r="L31" s="618"/>
      <c r="M31" s="575" t="s">
        <v>175</v>
      </c>
      <c r="N31" s="576"/>
      <c r="O31" s="575" t="s">
        <v>176</v>
      </c>
      <c r="P31" s="576"/>
      <c r="Q31" s="575" t="s">
        <v>199</v>
      </c>
      <c r="R31" s="576"/>
      <c r="S31" s="575" t="s">
        <v>200</v>
      </c>
      <c r="T31" s="576"/>
      <c r="U31" s="575" t="s">
        <v>175</v>
      </c>
      <c r="V31" s="576"/>
      <c r="W31" s="575" t="s">
        <v>176</v>
      </c>
      <c r="X31" s="576"/>
      <c r="Y31" s="575" t="s">
        <v>199</v>
      </c>
      <c r="Z31" s="576"/>
      <c r="AA31" s="575" t="s">
        <v>200</v>
      </c>
      <c r="AB31" s="576"/>
      <c r="AC31" s="637" t="s">
        <v>175</v>
      </c>
      <c r="AD31" s="637" t="s">
        <v>176</v>
      </c>
      <c r="AE31" s="637" t="s">
        <v>199</v>
      </c>
      <c r="AF31" s="637" t="s">
        <v>200</v>
      </c>
    </row>
    <row r="32" spans="1:32" ht="18" customHeight="1">
      <c r="A32" s="630"/>
      <c r="B32" s="613"/>
      <c r="C32" s="633"/>
      <c r="D32" s="633"/>
      <c r="E32" s="633"/>
      <c r="F32" s="633"/>
      <c r="G32" s="633"/>
      <c r="H32" s="633"/>
      <c r="I32" s="633"/>
      <c r="J32" s="633"/>
      <c r="K32" s="633"/>
      <c r="L32" s="614"/>
      <c r="M32" s="577"/>
      <c r="N32" s="578"/>
      <c r="O32" s="577"/>
      <c r="P32" s="578"/>
      <c r="Q32" s="577"/>
      <c r="R32" s="578"/>
      <c r="S32" s="577"/>
      <c r="T32" s="578"/>
      <c r="U32" s="577"/>
      <c r="V32" s="578"/>
      <c r="W32" s="577"/>
      <c r="X32" s="578"/>
      <c r="Y32" s="577"/>
      <c r="Z32" s="578"/>
      <c r="AA32" s="577"/>
      <c r="AB32" s="578"/>
      <c r="AC32" s="638"/>
      <c r="AD32" s="638"/>
      <c r="AE32" s="638"/>
      <c r="AF32" s="638"/>
    </row>
    <row r="33" spans="1:32" ht="12" customHeight="1">
      <c r="A33" s="50">
        <v>1</v>
      </c>
      <c r="B33" s="625">
        <v>2</v>
      </c>
      <c r="C33" s="625"/>
      <c r="D33" s="625"/>
      <c r="E33" s="625"/>
      <c r="F33" s="625"/>
      <c r="G33" s="625"/>
      <c r="H33" s="625"/>
      <c r="I33" s="625"/>
      <c r="J33" s="625"/>
      <c r="K33" s="625"/>
      <c r="L33" s="625"/>
      <c r="M33" s="573">
        <v>3</v>
      </c>
      <c r="N33" s="574"/>
      <c r="O33" s="573">
        <v>4</v>
      </c>
      <c r="P33" s="574"/>
      <c r="Q33" s="573">
        <v>5</v>
      </c>
      <c r="R33" s="574"/>
      <c r="S33" s="573">
        <v>9</v>
      </c>
      <c r="T33" s="574"/>
      <c r="U33" s="573">
        <v>7</v>
      </c>
      <c r="V33" s="574"/>
      <c r="W33" s="573">
        <v>8</v>
      </c>
      <c r="X33" s="574"/>
      <c r="Y33" s="573">
        <v>9</v>
      </c>
      <c r="Z33" s="574"/>
      <c r="AA33" s="573">
        <v>10</v>
      </c>
      <c r="AB33" s="574"/>
      <c r="AC33" s="109">
        <v>11</v>
      </c>
      <c r="AD33" s="109">
        <v>12</v>
      </c>
      <c r="AE33" s="109">
        <v>13</v>
      </c>
      <c r="AF33" s="109">
        <v>14</v>
      </c>
    </row>
    <row r="34" spans="1:32" ht="15" customHeight="1">
      <c r="A34" s="58"/>
      <c r="B34" s="626"/>
      <c r="C34" s="626"/>
      <c r="D34" s="626"/>
      <c r="E34" s="626"/>
      <c r="F34" s="626"/>
      <c r="G34" s="626"/>
      <c r="H34" s="626"/>
      <c r="I34" s="626"/>
      <c r="J34" s="626"/>
      <c r="K34" s="626"/>
      <c r="L34" s="626"/>
      <c r="M34" s="551"/>
      <c r="N34" s="552"/>
      <c r="O34" s="551"/>
      <c r="P34" s="552"/>
      <c r="Q34" s="553">
        <f t="shared" ref="Q34:Q39" si="1">O34-M34</f>
        <v>0</v>
      </c>
      <c r="R34" s="554"/>
      <c r="S34" s="549"/>
      <c r="T34" s="550"/>
      <c r="U34" s="551"/>
      <c r="V34" s="552"/>
      <c r="W34" s="551"/>
      <c r="X34" s="552"/>
      <c r="Y34" s="553">
        <f t="shared" ref="Y34:Y39" si="2">W34-U34</f>
        <v>0</v>
      </c>
      <c r="Z34" s="554"/>
      <c r="AA34" s="549"/>
      <c r="AB34" s="550"/>
      <c r="AC34" s="104"/>
      <c r="AD34" s="104"/>
      <c r="AE34" s="105">
        <f>AD34-AC34</f>
        <v>0</v>
      </c>
      <c r="AF34" s="110"/>
    </row>
    <row r="35" spans="1:32" ht="15" customHeight="1">
      <c r="A35" s="58"/>
      <c r="B35" s="634"/>
      <c r="C35" s="634"/>
      <c r="D35" s="634"/>
      <c r="E35" s="634"/>
      <c r="F35" s="634"/>
      <c r="G35" s="634"/>
      <c r="H35" s="634"/>
      <c r="I35" s="634"/>
      <c r="J35" s="634"/>
      <c r="K35" s="634"/>
      <c r="L35" s="634"/>
      <c r="M35" s="551"/>
      <c r="N35" s="552"/>
      <c r="O35" s="551"/>
      <c r="P35" s="552"/>
      <c r="Q35" s="553">
        <f t="shared" si="1"/>
        <v>0</v>
      </c>
      <c r="R35" s="554"/>
      <c r="S35" s="549"/>
      <c r="T35" s="550"/>
      <c r="U35" s="551"/>
      <c r="V35" s="552"/>
      <c r="W35" s="551"/>
      <c r="X35" s="552"/>
      <c r="Y35" s="553">
        <f t="shared" si="2"/>
        <v>0</v>
      </c>
      <c r="Z35" s="554"/>
      <c r="AA35" s="549"/>
      <c r="AB35" s="550"/>
      <c r="AC35" s="104"/>
      <c r="AD35" s="104"/>
      <c r="AE35" s="105">
        <f>AD35-AC35</f>
        <v>0</v>
      </c>
      <c r="AF35" s="110"/>
    </row>
    <row r="36" spans="1:32" ht="15" customHeight="1">
      <c r="A36" s="58"/>
      <c r="B36" s="634"/>
      <c r="C36" s="634"/>
      <c r="D36" s="634"/>
      <c r="E36" s="634"/>
      <c r="F36" s="634"/>
      <c r="G36" s="634"/>
      <c r="H36" s="634"/>
      <c r="I36" s="634"/>
      <c r="J36" s="634"/>
      <c r="K36" s="634"/>
      <c r="L36" s="634"/>
      <c r="M36" s="551"/>
      <c r="N36" s="552"/>
      <c r="O36" s="551"/>
      <c r="P36" s="552"/>
      <c r="Q36" s="553">
        <f t="shared" si="1"/>
        <v>0</v>
      </c>
      <c r="R36" s="554"/>
      <c r="S36" s="549"/>
      <c r="T36" s="550"/>
      <c r="U36" s="551"/>
      <c r="V36" s="552"/>
      <c r="W36" s="551"/>
      <c r="X36" s="552"/>
      <c r="Y36" s="553">
        <f t="shared" si="2"/>
        <v>0</v>
      </c>
      <c r="Z36" s="554"/>
      <c r="AA36" s="549"/>
      <c r="AB36" s="550"/>
      <c r="AC36" s="104"/>
      <c r="AD36" s="104"/>
      <c r="AE36" s="105">
        <f>AD36-AC36</f>
        <v>0</v>
      </c>
      <c r="AF36" s="110"/>
    </row>
    <row r="37" spans="1:32" ht="15" customHeight="1">
      <c r="A37" s="58"/>
      <c r="B37" s="634"/>
      <c r="C37" s="634"/>
      <c r="D37" s="634"/>
      <c r="E37" s="634"/>
      <c r="F37" s="634"/>
      <c r="G37" s="634"/>
      <c r="H37" s="634"/>
      <c r="I37" s="634"/>
      <c r="J37" s="634"/>
      <c r="K37" s="634"/>
      <c r="L37" s="634"/>
      <c r="M37" s="551"/>
      <c r="N37" s="552"/>
      <c r="O37" s="551"/>
      <c r="P37" s="552"/>
      <c r="Q37" s="553">
        <f t="shared" si="1"/>
        <v>0</v>
      </c>
      <c r="R37" s="554"/>
      <c r="S37" s="549"/>
      <c r="T37" s="550"/>
      <c r="U37" s="551"/>
      <c r="V37" s="552"/>
      <c r="W37" s="551"/>
      <c r="X37" s="552"/>
      <c r="Y37" s="553">
        <f t="shared" si="2"/>
        <v>0</v>
      </c>
      <c r="Z37" s="554"/>
      <c r="AA37" s="549"/>
      <c r="AB37" s="550"/>
      <c r="AC37" s="104"/>
      <c r="AD37" s="104"/>
      <c r="AE37" s="105">
        <f>AD37-AC37</f>
        <v>0</v>
      </c>
      <c r="AF37" s="110"/>
    </row>
    <row r="38" spans="1:32" ht="15" customHeight="1">
      <c r="A38" s="58"/>
      <c r="B38" s="634"/>
      <c r="C38" s="634"/>
      <c r="D38" s="634"/>
      <c r="E38" s="634"/>
      <c r="F38" s="634"/>
      <c r="G38" s="634"/>
      <c r="H38" s="634"/>
      <c r="I38" s="634"/>
      <c r="J38" s="634"/>
      <c r="K38" s="634"/>
      <c r="L38" s="634"/>
      <c r="M38" s="551"/>
      <c r="N38" s="552"/>
      <c r="O38" s="551"/>
      <c r="P38" s="552"/>
      <c r="Q38" s="553">
        <f t="shared" si="1"/>
        <v>0</v>
      </c>
      <c r="R38" s="554"/>
      <c r="S38" s="549"/>
      <c r="T38" s="550"/>
      <c r="U38" s="551"/>
      <c r="V38" s="552"/>
      <c r="W38" s="551"/>
      <c r="X38" s="552"/>
      <c r="Y38" s="553">
        <f t="shared" si="2"/>
        <v>0</v>
      </c>
      <c r="Z38" s="554"/>
      <c r="AA38" s="549"/>
      <c r="AB38" s="550"/>
      <c r="AC38" s="104"/>
      <c r="AD38" s="104"/>
      <c r="AE38" s="105">
        <f>AD38-AC38</f>
        <v>0</v>
      </c>
      <c r="AF38" s="110"/>
    </row>
    <row r="39" spans="1:32" ht="21" customHeight="1">
      <c r="A39" s="559" t="s">
        <v>50</v>
      </c>
      <c r="B39" s="560"/>
      <c r="C39" s="560"/>
      <c r="D39" s="560"/>
      <c r="E39" s="560"/>
      <c r="F39" s="560"/>
      <c r="G39" s="560"/>
      <c r="H39" s="560"/>
      <c r="I39" s="560"/>
      <c r="J39" s="560"/>
      <c r="K39" s="560"/>
      <c r="L39" s="561"/>
      <c r="M39" s="553">
        <f>SUM(M34:M38)</f>
        <v>0</v>
      </c>
      <c r="N39" s="554"/>
      <c r="O39" s="553">
        <f>SUM(O34:O38)</f>
        <v>0</v>
      </c>
      <c r="P39" s="554"/>
      <c r="Q39" s="553">
        <f t="shared" si="1"/>
        <v>0</v>
      </c>
      <c r="R39" s="554"/>
      <c r="S39" s="549"/>
      <c r="T39" s="550"/>
      <c r="U39" s="553">
        <f>SUM(U34:U38)</f>
        <v>0</v>
      </c>
      <c r="V39" s="554"/>
      <c r="W39" s="553">
        <f>SUM(W34:W38)</f>
        <v>0</v>
      </c>
      <c r="X39" s="554"/>
      <c r="Y39" s="553">
        <f t="shared" si="2"/>
        <v>0</v>
      </c>
      <c r="Z39" s="554"/>
      <c r="AA39" s="549"/>
      <c r="AB39" s="550"/>
      <c r="AC39" s="105">
        <f>SUM(AC34:AC38)</f>
        <v>0</v>
      </c>
      <c r="AD39" s="105"/>
      <c r="AE39" s="105">
        <f>SUM(AE34:AE38)</f>
        <v>0</v>
      </c>
      <c r="AF39" s="110"/>
    </row>
    <row r="40" spans="1:32" ht="14.25" customHeight="1">
      <c r="A40" s="559" t="s">
        <v>51</v>
      </c>
      <c r="B40" s="560"/>
      <c r="C40" s="560"/>
      <c r="D40" s="560"/>
      <c r="E40" s="560"/>
      <c r="F40" s="560"/>
      <c r="G40" s="560"/>
      <c r="H40" s="560"/>
      <c r="I40" s="560"/>
      <c r="J40" s="560"/>
      <c r="K40" s="560"/>
      <c r="L40" s="561"/>
      <c r="M40" s="549"/>
      <c r="N40" s="550"/>
      <c r="O40" s="549"/>
      <c r="P40" s="550"/>
      <c r="Q40" s="549"/>
      <c r="R40" s="550"/>
      <c r="S40" s="571"/>
      <c r="T40" s="572"/>
      <c r="U40" s="549"/>
      <c r="V40" s="550"/>
      <c r="W40" s="549"/>
      <c r="X40" s="550"/>
      <c r="Y40" s="549"/>
      <c r="Z40" s="550"/>
      <c r="AA40" s="571"/>
      <c r="AB40" s="572"/>
      <c r="AC40" s="110"/>
      <c r="AD40" s="110"/>
      <c r="AE40" s="111"/>
      <c r="AF40" s="111"/>
    </row>
    <row r="41" spans="1:32" ht="15" customHeight="1">
      <c r="A41" s="112"/>
      <c r="B41" s="112"/>
      <c r="C41" s="112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9.5" customHeight="1">
      <c r="A42" s="628" t="s">
        <v>46</v>
      </c>
      <c r="B42" s="611" t="s">
        <v>179</v>
      </c>
      <c r="C42" s="631"/>
      <c r="D42" s="631"/>
      <c r="E42" s="631"/>
      <c r="F42" s="631"/>
      <c r="G42" s="631"/>
      <c r="H42" s="631"/>
      <c r="I42" s="631"/>
      <c r="J42" s="631"/>
      <c r="K42" s="631"/>
      <c r="L42" s="612"/>
      <c r="M42" s="563" t="s">
        <v>293</v>
      </c>
      <c r="N42" s="564"/>
      <c r="O42" s="564"/>
      <c r="P42" s="564"/>
      <c r="Q42" s="564"/>
      <c r="R42" s="564"/>
      <c r="S42" s="564"/>
      <c r="T42" s="565"/>
      <c r="U42" s="563" t="s">
        <v>95</v>
      </c>
      <c r="V42" s="564"/>
      <c r="W42" s="564"/>
      <c r="X42" s="564"/>
      <c r="Y42" s="564"/>
      <c r="Z42" s="564"/>
      <c r="AA42" s="564"/>
      <c r="AB42" s="565"/>
      <c r="AC42" s="563" t="s">
        <v>294</v>
      </c>
      <c r="AD42" s="564"/>
      <c r="AE42" s="564"/>
      <c r="AF42" s="565"/>
    </row>
    <row r="43" spans="1:32" ht="15.75" customHeight="1">
      <c r="A43" s="629"/>
      <c r="B43" s="617"/>
      <c r="C43" s="632"/>
      <c r="D43" s="632"/>
      <c r="E43" s="632"/>
      <c r="F43" s="632"/>
      <c r="G43" s="632"/>
      <c r="H43" s="632"/>
      <c r="I43" s="632"/>
      <c r="J43" s="632"/>
      <c r="K43" s="632"/>
      <c r="L43" s="618"/>
      <c r="M43" s="575" t="s">
        <v>175</v>
      </c>
      <c r="N43" s="576"/>
      <c r="O43" s="575" t="s">
        <v>176</v>
      </c>
      <c r="P43" s="576"/>
      <c r="Q43" s="575" t="s">
        <v>199</v>
      </c>
      <c r="R43" s="576"/>
      <c r="S43" s="575" t="s">
        <v>200</v>
      </c>
      <c r="T43" s="576"/>
      <c r="U43" s="575" t="s">
        <v>175</v>
      </c>
      <c r="V43" s="576"/>
      <c r="W43" s="575" t="s">
        <v>176</v>
      </c>
      <c r="X43" s="576"/>
      <c r="Y43" s="575" t="s">
        <v>199</v>
      </c>
      <c r="Z43" s="576"/>
      <c r="AA43" s="575" t="s">
        <v>200</v>
      </c>
      <c r="AB43" s="576"/>
      <c r="AC43" s="637" t="s">
        <v>175</v>
      </c>
      <c r="AD43" s="637" t="s">
        <v>176</v>
      </c>
      <c r="AE43" s="637" t="s">
        <v>199</v>
      </c>
      <c r="AF43" s="637" t="s">
        <v>200</v>
      </c>
    </row>
    <row r="44" spans="1:32" ht="25.5" customHeight="1">
      <c r="A44" s="629"/>
      <c r="B44" s="617"/>
      <c r="C44" s="632"/>
      <c r="D44" s="632"/>
      <c r="E44" s="632"/>
      <c r="F44" s="632"/>
      <c r="G44" s="632"/>
      <c r="H44" s="632"/>
      <c r="I44" s="632"/>
      <c r="J44" s="632"/>
      <c r="K44" s="632"/>
      <c r="L44" s="618"/>
      <c r="M44" s="577"/>
      <c r="N44" s="578"/>
      <c r="O44" s="577"/>
      <c r="P44" s="578"/>
      <c r="Q44" s="577"/>
      <c r="R44" s="578"/>
      <c r="S44" s="577"/>
      <c r="T44" s="578"/>
      <c r="U44" s="577"/>
      <c r="V44" s="578"/>
      <c r="W44" s="577"/>
      <c r="X44" s="578"/>
      <c r="Y44" s="577"/>
      <c r="Z44" s="578"/>
      <c r="AA44" s="577"/>
      <c r="AB44" s="578"/>
      <c r="AC44" s="638"/>
      <c r="AD44" s="638"/>
      <c r="AE44" s="638"/>
      <c r="AF44" s="638"/>
    </row>
    <row r="45" spans="1:32" ht="12" customHeight="1">
      <c r="A45" s="50">
        <v>1</v>
      </c>
      <c r="B45" s="625">
        <v>2</v>
      </c>
      <c r="C45" s="625"/>
      <c r="D45" s="625"/>
      <c r="E45" s="625"/>
      <c r="F45" s="625"/>
      <c r="G45" s="625"/>
      <c r="H45" s="625"/>
      <c r="I45" s="625"/>
      <c r="J45" s="625"/>
      <c r="K45" s="625"/>
      <c r="L45" s="625"/>
      <c r="M45" s="573">
        <v>15</v>
      </c>
      <c r="N45" s="574"/>
      <c r="O45" s="573">
        <v>16</v>
      </c>
      <c r="P45" s="574"/>
      <c r="Q45" s="573">
        <v>17</v>
      </c>
      <c r="R45" s="574"/>
      <c r="S45" s="573">
        <v>18</v>
      </c>
      <c r="T45" s="574"/>
      <c r="U45" s="573">
        <v>19</v>
      </c>
      <c r="V45" s="574"/>
      <c r="W45" s="573">
        <v>20</v>
      </c>
      <c r="X45" s="574"/>
      <c r="Y45" s="573">
        <v>21</v>
      </c>
      <c r="Z45" s="574"/>
      <c r="AA45" s="573">
        <v>22</v>
      </c>
      <c r="AB45" s="574"/>
      <c r="AC45" s="109">
        <v>23</v>
      </c>
      <c r="AD45" s="109">
        <v>24</v>
      </c>
      <c r="AE45" s="109">
        <v>25</v>
      </c>
      <c r="AF45" s="109">
        <v>26</v>
      </c>
    </row>
    <row r="46" spans="1:32" ht="15" customHeight="1">
      <c r="A46" s="58"/>
      <c r="B46" s="634"/>
      <c r="C46" s="634"/>
      <c r="D46" s="634"/>
      <c r="E46" s="634"/>
      <c r="F46" s="634"/>
      <c r="G46" s="634"/>
      <c r="H46" s="634"/>
      <c r="I46" s="634"/>
      <c r="J46" s="634"/>
      <c r="K46" s="634"/>
      <c r="L46" s="634"/>
      <c r="M46" s="551"/>
      <c r="N46" s="552"/>
      <c r="O46" s="551"/>
      <c r="P46" s="552"/>
      <c r="Q46" s="553">
        <f t="shared" ref="Q46:Q51" si="3">O46-M46</f>
        <v>0</v>
      </c>
      <c r="R46" s="554"/>
      <c r="S46" s="549"/>
      <c r="T46" s="550"/>
      <c r="U46" s="551"/>
      <c r="V46" s="552"/>
      <c r="W46" s="551"/>
      <c r="X46" s="552"/>
      <c r="Y46" s="553">
        <f t="shared" ref="Y46:Y51" si="4">W46-U46</f>
        <v>0</v>
      </c>
      <c r="Z46" s="554"/>
      <c r="AA46" s="549"/>
      <c r="AB46" s="550"/>
      <c r="AC46" s="105">
        <f>M34+U34+AC34+M46+U46</f>
        <v>0</v>
      </c>
      <c r="AD46" s="105">
        <f>O34+W34+AD34+O46+W46</f>
        <v>0</v>
      </c>
      <c r="AE46" s="105">
        <f>AD46-AC46</f>
        <v>0</v>
      </c>
      <c r="AF46" s="110"/>
    </row>
    <row r="47" spans="1:32" ht="15" customHeight="1">
      <c r="A47" s="58"/>
      <c r="B47" s="634"/>
      <c r="C47" s="634"/>
      <c r="D47" s="634"/>
      <c r="E47" s="634"/>
      <c r="F47" s="634"/>
      <c r="G47" s="634"/>
      <c r="H47" s="634"/>
      <c r="I47" s="634"/>
      <c r="J47" s="634"/>
      <c r="K47" s="634"/>
      <c r="L47" s="634"/>
      <c r="M47" s="551"/>
      <c r="N47" s="552"/>
      <c r="O47" s="551"/>
      <c r="P47" s="552"/>
      <c r="Q47" s="553">
        <f t="shared" si="3"/>
        <v>0</v>
      </c>
      <c r="R47" s="554"/>
      <c r="S47" s="549"/>
      <c r="T47" s="550"/>
      <c r="U47" s="551"/>
      <c r="V47" s="552"/>
      <c r="W47" s="551"/>
      <c r="X47" s="552"/>
      <c r="Y47" s="553">
        <f t="shared" si="4"/>
        <v>0</v>
      </c>
      <c r="Z47" s="554"/>
      <c r="AA47" s="549"/>
      <c r="AB47" s="550"/>
      <c r="AC47" s="105">
        <f>M35+U35+AC35+M47+U47</f>
        <v>0</v>
      </c>
      <c r="AD47" s="105">
        <f>O35+W35+AD35+O47+W47</f>
        <v>0</v>
      </c>
      <c r="AE47" s="105">
        <f>AD47-AC47</f>
        <v>0</v>
      </c>
      <c r="AF47" s="110"/>
    </row>
    <row r="48" spans="1:32" ht="15" customHeight="1">
      <c r="A48" s="58"/>
      <c r="B48" s="634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551"/>
      <c r="N48" s="552"/>
      <c r="O48" s="551"/>
      <c r="P48" s="552"/>
      <c r="Q48" s="553">
        <f t="shared" si="3"/>
        <v>0</v>
      </c>
      <c r="R48" s="554"/>
      <c r="S48" s="549"/>
      <c r="T48" s="550"/>
      <c r="U48" s="551"/>
      <c r="V48" s="552"/>
      <c r="W48" s="551"/>
      <c r="X48" s="552"/>
      <c r="Y48" s="553">
        <f t="shared" si="4"/>
        <v>0</v>
      </c>
      <c r="Z48" s="554"/>
      <c r="AA48" s="549"/>
      <c r="AB48" s="550"/>
      <c r="AC48" s="105">
        <f>M36+U36+AC36+M48+U48</f>
        <v>0</v>
      </c>
      <c r="AD48" s="105">
        <f>O36+W36+AD36+O48+W48</f>
        <v>0</v>
      </c>
      <c r="AE48" s="105">
        <f>AD48-AC48</f>
        <v>0</v>
      </c>
      <c r="AF48" s="110"/>
    </row>
    <row r="49" spans="1:32" ht="15" customHeight="1">
      <c r="A49" s="58"/>
      <c r="B49" s="634"/>
      <c r="C49" s="634"/>
      <c r="D49" s="634"/>
      <c r="E49" s="634"/>
      <c r="F49" s="634"/>
      <c r="G49" s="634"/>
      <c r="H49" s="634"/>
      <c r="I49" s="634"/>
      <c r="J49" s="634"/>
      <c r="K49" s="634"/>
      <c r="L49" s="634"/>
      <c r="M49" s="551"/>
      <c r="N49" s="552"/>
      <c r="O49" s="551"/>
      <c r="P49" s="552"/>
      <c r="Q49" s="553">
        <f t="shared" si="3"/>
        <v>0</v>
      </c>
      <c r="R49" s="554"/>
      <c r="S49" s="549"/>
      <c r="T49" s="550"/>
      <c r="U49" s="551"/>
      <c r="V49" s="552"/>
      <c r="W49" s="551"/>
      <c r="X49" s="552"/>
      <c r="Y49" s="553">
        <f t="shared" si="4"/>
        <v>0</v>
      </c>
      <c r="Z49" s="554"/>
      <c r="AA49" s="549"/>
      <c r="AB49" s="550"/>
      <c r="AC49" s="105">
        <f>M37+U37+AC37+M49+U49</f>
        <v>0</v>
      </c>
      <c r="AD49" s="105">
        <f>O37+W37+AD37+O49+W49</f>
        <v>0</v>
      </c>
      <c r="AE49" s="105">
        <f>AD49-AC49</f>
        <v>0</v>
      </c>
      <c r="AF49" s="110"/>
    </row>
    <row r="50" spans="1:32" ht="15" customHeight="1">
      <c r="A50" s="58"/>
      <c r="B50" s="634"/>
      <c r="C50" s="634"/>
      <c r="D50" s="634"/>
      <c r="E50" s="634"/>
      <c r="F50" s="634"/>
      <c r="G50" s="634"/>
      <c r="H50" s="634"/>
      <c r="I50" s="634"/>
      <c r="J50" s="634"/>
      <c r="K50" s="634"/>
      <c r="L50" s="634"/>
      <c r="M50" s="551"/>
      <c r="N50" s="552"/>
      <c r="O50" s="551"/>
      <c r="P50" s="552"/>
      <c r="Q50" s="553">
        <f t="shared" si="3"/>
        <v>0</v>
      </c>
      <c r="R50" s="554"/>
      <c r="S50" s="549"/>
      <c r="T50" s="550"/>
      <c r="U50" s="551"/>
      <c r="V50" s="552"/>
      <c r="W50" s="551"/>
      <c r="X50" s="552"/>
      <c r="Y50" s="553">
        <f t="shared" si="4"/>
        <v>0</v>
      </c>
      <c r="Z50" s="554"/>
      <c r="AA50" s="549"/>
      <c r="AB50" s="550"/>
      <c r="AC50" s="105">
        <f>M38+U38+AC38+M50+U50</f>
        <v>0</v>
      </c>
      <c r="AD50" s="105">
        <f>O38+W38+AD38+O50+W50</f>
        <v>0</v>
      </c>
      <c r="AE50" s="105">
        <f>AD50-AC50</f>
        <v>0</v>
      </c>
      <c r="AF50" s="110"/>
    </row>
    <row r="51" spans="1:32" ht="18" customHeight="1">
      <c r="A51" s="559" t="s">
        <v>50</v>
      </c>
      <c r="B51" s="560"/>
      <c r="C51" s="560"/>
      <c r="D51" s="560"/>
      <c r="E51" s="560"/>
      <c r="F51" s="560"/>
      <c r="G51" s="560"/>
      <c r="H51" s="560"/>
      <c r="I51" s="560"/>
      <c r="J51" s="560"/>
      <c r="K51" s="560"/>
      <c r="L51" s="561"/>
      <c r="M51" s="553">
        <f>SUM(M46:M50)</f>
        <v>0</v>
      </c>
      <c r="N51" s="554"/>
      <c r="O51" s="553">
        <f>SUM(O46:O50)</f>
        <v>0</v>
      </c>
      <c r="P51" s="554"/>
      <c r="Q51" s="553">
        <f t="shared" si="3"/>
        <v>0</v>
      </c>
      <c r="R51" s="554"/>
      <c r="S51" s="549"/>
      <c r="T51" s="550"/>
      <c r="U51" s="553">
        <f>SUM(U46:U50)</f>
        <v>0</v>
      </c>
      <c r="V51" s="554"/>
      <c r="W51" s="553">
        <f>SUM(W46:W50)</f>
        <v>0</v>
      </c>
      <c r="X51" s="554"/>
      <c r="Y51" s="553">
        <f t="shared" si="4"/>
        <v>0</v>
      </c>
      <c r="Z51" s="554"/>
      <c r="AA51" s="549"/>
      <c r="AB51" s="550"/>
      <c r="AC51" s="105">
        <f>SUM(AC46:AC50)</f>
        <v>0</v>
      </c>
      <c r="AD51" s="105">
        <f>SUM(AD46:AD50)</f>
        <v>0</v>
      </c>
      <c r="AE51" s="105">
        <f>SUM(AE46:AE50)</f>
        <v>0</v>
      </c>
      <c r="AF51" s="110"/>
    </row>
    <row r="52" spans="1:32" ht="15" customHeight="1">
      <c r="A52" s="559" t="s">
        <v>51</v>
      </c>
      <c r="B52" s="560"/>
      <c r="C52" s="560"/>
      <c r="D52" s="560"/>
      <c r="E52" s="560"/>
      <c r="F52" s="560"/>
      <c r="G52" s="560"/>
      <c r="H52" s="560"/>
      <c r="I52" s="560"/>
      <c r="J52" s="560"/>
      <c r="K52" s="560"/>
      <c r="L52" s="561"/>
      <c r="M52" s="549"/>
      <c r="N52" s="550"/>
      <c r="O52" s="549"/>
      <c r="P52" s="550"/>
      <c r="Q52" s="549"/>
      <c r="R52" s="550"/>
      <c r="S52" s="571"/>
      <c r="T52" s="572"/>
      <c r="U52" s="549"/>
      <c r="V52" s="550"/>
      <c r="W52" s="549"/>
      <c r="X52" s="550"/>
      <c r="Y52" s="549"/>
      <c r="Z52" s="550"/>
      <c r="AA52" s="571"/>
      <c r="AB52" s="572"/>
      <c r="AC52" s="110"/>
      <c r="AD52" s="110"/>
      <c r="AE52" s="111"/>
      <c r="AF52" s="111"/>
    </row>
    <row r="53" spans="1:32" ht="5.25" customHeight="1">
      <c r="A53" s="112"/>
      <c r="B53" s="112"/>
      <c r="C53" s="112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"/>
      <c r="X53" s="11"/>
      <c r="Y53" s="11"/>
      <c r="Z53" s="11"/>
      <c r="AA53" s="11"/>
      <c r="AB53" s="11"/>
      <c r="AC53" s="11"/>
      <c r="AD53" s="11"/>
      <c r="AE53" s="11"/>
      <c r="AF53" s="11"/>
    </row>
    <row r="54" spans="1:32" s="21" customFormat="1" ht="12.75" customHeight="1">
      <c r="A54" s="98"/>
      <c r="B54" s="98"/>
      <c r="C54" s="98" t="s">
        <v>302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2" s="43" customFormat="1" ht="13.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4"/>
      <c r="L55" s="11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642" t="s">
        <v>168</v>
      </c>
      <c r="AE55" s="642"/>
      <c r="AF55" s="642"/>
    </row>
    <row r="56" spans="1:32" s="44" customFormat="1" ht="17.25" customHeight="1">
      <c r="A56" s="616" t="s">
        <v>151</v>
      </c>
      <c r="B56" s="555" t="s">
        <v>242</v>
      </c>
      <c r="C56" s="447"/>
      <c r="D56" s="562" t="s">
        <v>245</v>
      </c>
      <c r="E56" s="562"/>
      <c r="F56" s="562" t="s">
        <v>152</v>
      </c>
      <c r="G56" s="562"/>
      <c r="H56" s="562" t="s">
        <v>499</v>
      </c>
      <c r="I56" s="562"/>
      <c r="J56" s="562" t="s">
        <v>501</v>
      </c>
      <c r="K56" s="562"/>
      <c r="L56" s="635" t="s">
        <v>500</v>
      </c>
      <c r="M56" s="635"/>
      <c r="N56" s="635"/>
      <c r="O56" s="635"/>
      <c r="P56" s="635"/>
      <c r="Q56" s="635"/>
      <c r="R56" s="635"/>
      <c r="S56" s="635"/>
      <c r="T56" s="635"/>
      <c r="U56" s="635"/>
      <c r="V56" s="418" t="s">
        <v>243</v>
      </c>
      <c r="W56" s="418"/>
      <c r="X56" s="418"/>
      <c r="Y56" s="418"/>
      <c r="Z56" s="418"/>
      <c r="AA56" s="555" t="s">
        <v>244</v>
      </c>
      <c r="AB56" s="604"/>
      <c r="AC56" s="604"/>
      <c r="AD56" s="604"/>
      <c r="AE56" s="604"/>
      <c r="AF56" s="447"/>
    </row>
    <row r="57" spans="1:32" s="44" customFormat="1" ht="24.75" customHeight="1">
      <c r="A57" s="616"/>
      <c r="B57" s="556"/>
      <c r="C57" s="557"/>
      <c r="D57" s="562"/>
      <c r="E57" s="562"/>
      <c r="F57" s="562"/>
      <c r="G57" s="562"/>
      <c r="H57" s="562"/>
      <c r="I57" s="562"/>
      <c r="J57" s="562"/>
      <c r="K57" s="562"/>
      <c r="L57" s="562" t="s">
        <v>217</v>
      </c>
      <c r="M57" s="562"/>
      <c r="N57" s="418" t="s">
        <v>482</v>
      </c>
      <c r="O57" s="418"/>
      <c r="P57" s="562" t="s">
        <v>221</v>
      </c>
      <c r="Q57" s="562"/>
      <c r="R57" s="562"/>
      <c r="S57" s="562"/>
      <c r="T57" s="562"/>
      <c r="U57" s="562"/>
      <c r="V57" s="418"/>
      <c r="W57" s="418"/>
      <c r="X57" s="418"/>
      <c r="Y57" s="418"/>
      <c r="Z57" s="418"/>
      <c r="AA57" s="556"/>
      <c r="AB57" s="639"/>
      <c r="AC57" s="639"/>
      <c r="AD57" s="639"/>
      <c r="AE57" s="639"/>
      <c r="AF57" s="557"/>
    </row>
    <row r="58" spans="1:32" s="45" customFormat="1" ht="85.5" customHeight="1">
      <c r="A58" s="616"/>
      <c r="B58" s="558"/>
      <c r="C58" s="448"/>
      <c r="D58" s="562"/>
      <c r="E58" s="562"/>
      <c r="F58" s="562"/>
      <c r="G58" s="562"/>
      <c r="H58" s="562"/>
      <c r="I58" s="562"/>
      <c r="J58" s="562"/>
      <c r="K58" s="562"/>
      <c r="L58" s="562"/>
      <c r="M58" s="562"/>
      <c r="N58" s="418"/>
      <c r="O58" s="418"/>
      <c r="P58" s="562" t="s">
        <v>218</v>
      </c>
      <c r="Q58" s="562"/>
      <c r="R58" s="562" t="s">
        <v>219</v>
      </c>
      <c r="S58" s="562"/>
      <c r="T58" s="562" t="s">
        <v>220</v>
      </c>
      <c r="U58" s="562"/>
      <c r="V58" s="418"/>
      <c r="W58" s="418"/>
      <c r="X58" s="418"/>
      <c r="Y58" s="418"/>
      <c r="Z58" s="418"/>
      <c r="AA58" s="558"/>
      <c r="AB58" s="605"/>
      <c r="AC58" s="605"/>
      <c r="AD58" s="605"/>
      <c r="AE58" s="605"/>
      <c r="AF58" s="448"/>
    </row>
    <row r="59" spans="1:32" s="44" customFormat="1" ht="12" customHeight="1">
      <c r="A59" s="115">
        <v>1</v>
      </c>
      <c r="B59" s="590">
        <v>2</v>
      </c>
      <c r="C59" s="592"/>
      <c r="D59" s="562">
        <v>3</v>
      </c>
      <c r="E59" s="562"/>
      <c r="F59" s="562">
        <v>4</v>
      </c>
      <c r="G59" s="562"/>
      <c r="H59" s="562">
        <v>5</v>
      </c>
      <c r="I59" s="562"/>
      <c r="J59" s="562">
        <v>6</v>
      </c>
      <c r="K59" s="562"/>
      <c r="L59" s="590">
        <v>7</v>
      </c>
      <c r="M59" s="592"/>
      <c r="N59" s="590">
        <v>8</v>
      </c>
      <c r="O59" s="592"/>
      <c r="P59" s="562">
        <v>9</v>
      </c>
      <c r="Q59" s="562"/>
      <c r="R59" s="616">
        <v>10</v>
      </c>
      <c r="S59" s="616"/>
      <c r="T59" s="562">
        <v>11</v>
      </c>
      <c r="U59" s="562"/>
      <c r="V59" s="590">
        <v>12</v>
      </c>
      <c r="W59" s="591"/>
      <c r="X59" s="591"/>
      <c r="Y59" s="591"/>
      <c r="Z59" s="592"/>
      <c r="AA59" s="562">
        <v>13</v>
      </c>
      <c r="AB59" s="562"/>
      <c r="AC59" s="562"/>
      <c r="AD59" s="562"/>
      <c r="AE59" s="562"/>
      <c r="AF59" s="562"/>
    </row>
    <row r="60" spans="1:32" s="44" customFormat="1" ht="20.100000000000001" customHeight="1">
      <c r="A60" s="116"/>
      <c r="B60" s="640"/>
      <c r="C60" s="641"/>
      <c r="D60" s="562"/>
      <c r="E60" s="562"/>
      <c r="F60" s="567"/>
      <c r="G60" s="567"/>
      <c r="H60" s="567"/>
      <c r="I60" s="567"/>
      <c r="J60" s="567"/>
      <c r="K60" s="567"/>
      <c r="L60" s="567"/>
      <c r="M60" s="567"/>
      <c r="N60" s="553">
        <f>SUM(P60,R60,T60)</f>
        <v>0</v>
      </c>
      <c r="O60" s="554"/>
      <c r="P60" s="567"/>
      <c r="Q60" s="567"/>
      <c r="R60" s="567"/>
      <c r="S60" s="567"/>
      <c r="T60" s="567"/>
      <c r="U60" s="567"/>
      <c r="V60" s="568"/>
      <c r="W60" s="569"/>
      <c r="X60" s="569"/>
      <c r="Y60" s="569"/>
      <c r="Z60" s="570"/>
      <c r="AA60" s="636"/>
      <c r="AB60" s="636"/>
      <c r="AC60" s="636"/>
      <c r="AD60" s="636"/>
      <c r="AE60" s="636"/>
      <c r="AF60" s="636"/>
    </row>
    <row r="61" spans="1:32" s="44" customFormat="1" ht="20.100000000000001" customHeight="1">
      <c r="A61" s="116"/>
      <c r="B61" s="640"/>
      <c r="C61" s="641"/>
      <c r="D61" s="562"/>
      <c r="E61" s="562"/>
      <c r="F61" s="567"/>
      <c r="G61" s="567"/>
      <c r="H61" s="567"/>
      <c r="I61" s="567"/>
      <c r="J61" s="567"/>
      <c r="K61" s="567"/>
      <c r="L61" s="567"/>
      <c r="M61" s="567"/>
      <c r="N61" s="553">
        <f>SUM(P61,R61,T61)</f>
        <v>0</v>
      </c>
      <c r="O61" s="554"/>
      <c r="P61" s="567"/>
      <c r="Q61" s="567"/>
      <c r="R61" s="567"/>
      <c r="S61" s="567"/>
      <c r="T61" s="567"/>
      <c r="U61" s="567"/>
      <c r="V61" s="568"/>
      <c r="W61" s="569"/>
      <c r="X61" s="569"/>
      <c r="Y61" s="569"/>
      <c r="Z61" s="570"/>
      <c r="AA61" s="636"/>
      <c r="AB61" s="636"/>
      <c r="AC61" s="636"/>
      <c r="AD61" s="636"/>
      <c r="AE61" s="636"/>
      <c r="AF61" s="636"/>
    </row>
    <row r="62" spans="1:32" s="44" customFormat="1" ht="20.100000000000001" customHeight="1">
      <c r="A62" s="116"/>
      <c r="B62" s="640"/>
      <c r="C62" s="641"/>
      <c r="D62" s="562"/>
      <c r="E62" s="562"/>
      <c r="F62" s="567"/>
      <c r="G62" s="567"/>
      <c r="H62" s="567"/>
      <c r="I62" s="567"/>
      <c r="J62" s="567"/>
      <c r="K62" s="567"/>
      <c r="L62" s="567"/>
      <c r="M62" s="567"/>
      <c r="N62" s="553">
        <f>SUM(P62,R62,T62)</f>
        <v>0</v>
      </c>
      <c r="O62" s="554"/>
      <c r="P62" s="567"/>
      <c r="Q62" s="567"/>
      <c r="R62" s="567"/>
      <c r="S62" s="567"/>
      <c r="T62" s="567"/>
      <c r="U62" s="567"/>
      <c r="V62" s="568"/>
      <c r="W62" s="569"/>
      <c r="X62" s="569"/>
      <c r="Y62" s="569"/>
      <c r="Z62" s="570"/>
      <c r="AA62" s="636"/>
      <c r="AB62" s="636"/>
      <c r="AC62" s="636"/>
      <c r="AD62" s="636"/>
      <c r="AE62" s="636"/>
      <c r="AF62" s="636"/>
    </row>
    <row r="63" spans="1:32" s="44" customFormat="1" ht="20.100000000000001" customHeight="1">
      <c r="A63" s="116"/>
      <c r="B63" s="640"/>
      <c r="C63" s="641"/>
      <c r="D63" s="562"/>
      <c r="E63" s="562"/>
      <c r="F63" s="567"/>
      <c r="G63" s="567"/>
      <c r="H63" s="567"/>
      <c r="I63" s="567"/>
      <c r="J63" s="567"/>
      <c r="K63" s="567"/>
      <c r="L63" s="567"/>
      <c r="M63" s="567"/>
      <c r="N63" s="553">
        <f>SUM(P63,R63,T63)</f>
        <v>0</v>
      </c>
      <c r="O63" s="554"/>
      <c r="P63" s="567"/>
      <c r="Q63" s="567"/>
      <c r="R63" s="567"/>
      <c r="S63" s="567"/>
      <c r="T63" s="567"/>
      <c r="U63" s="567"/>
      <c r="V63" s="568"/>
      <c r="W63" s="569"/>
      <c r="X63" s="569"/>
      <c r="Y63" s="569"/>
      <c r="Z63" s="570"/>
      <c r="AA63" s="636"/>
      <c r="AB63" s="636"/>
      <c r="AC63" s="636"/>
      <c r="AD63" s="636"/>
      <c r="AE63" s="636"/>
      <c r="AF63" s="636"/>
    </row>
    <row r="64" spans="1:32" s="44" customFormat="1" ht="20.100000000000001" customHeight="1">
      <c r="A64" s="116"/>
      <c r="B64" s="640"/>
      <c r="C64" s="641"/>
      <c r="D64" s="562"/>
      <c r="E64" s="562"/>
      <c r="F64" s="567"/>
      <c r="G64" s="567"/>
      <c r="H64" s="567"/>
      <c r="I64" s="567"/>
      <c r="J64" s="567"/>
      <c r="K64" s="567"/>
      <c r="L64" s="567"/>
      <c r="M64" s="567"/>
      <c r="N64" s="553">
        <f>SUM(P64,R64,T64)</f>
        <v>0</v>
      </c>
      <c r="O64" s="554"/>
      <c r="P64" s="567"/>
      <c r="Q64" s="567"/>
      <c r="R64" s="567"/>
      <c r="S64" s="567"/>
      <c r="T64" s="567"/>
      <c r="U64" s="567"/>
      <c r="V64" s="568"/>
      <c r="W64" s="569"/>
      <c r="X64" s="569"/>
      <c r="Y64" s="569"/>
      <c r="Z64" s="570"/>
      <c r="AA64" s="636"/>
      <c r="AB64" s="636"/>
      <c r="AC64" s="636"/>
      <c r="AD64" s="636"/>
      <c r="AE64" s="636"/>
      <c r="AF64" s="636"/>
    </row>
    <row r="65" spans="1:32" s="44" customFormat="1" ht="21" customHeight="1">
      <c r="A65" s="644" t="s">
        <v>50</v>
      </c>
      <c r="B65" s="645"/>
      <c r="C65" s="645"/>
      <c r="D65" s="645"/>
      <c r="E65" s="646"/>
      <c r="F65" s="643">
        <f>SUM(F60:G64)</f>
        <v>0</v>
      </c>
      <c r="G65" s="643"/>
      <c r="H65" s="643">
        <f>SUM(H60:I64)</f>
        <v>0</v>
      </c>
      <c r="I65" s="643"/>
      <c r="J65" s="643">
        <f>SUM(J60:K64)</f>
        <v>0</v>
      </c>
      <c r="K65" s="643"/>
      <c r="L65" s="643">
        <f>SUM(L60:M64)</f>
        <v>0</v>
      </c>
      <c r="M65" s="643"/>
      <c r="N65" s="643">
        <f>SUM(N60:O64)</f>
        <v>0</v>
      </c>
      <c r="O65" s="643"/>
      <c r="P65" s="643">
        <f>SUM(P60:Q64)</f>
        <v>0</v>
      </c>
      <c r="Q65" s="643"/>
      <c r="R65" s="643">
        <f>SUM(R60:S64)</f>
        <v>0</v>
      </c>
      <c r="S65" s="643"/>
      <c r="T65" s="643">
        <f>SUM(T60:U64)</f>
        <v>0</v>
      </c>
      <c r="U65" s="643"/>
      <c r="V65" s="568"/>
      <c r="W65" s="569"/>
      <c r="X65" s="569"/>
      <c r="Y65" s="569"/>
      <c r="Z65" s="570"/>
      <c r="AA65" s="636"/>
      <c r="AB65" s="636"/>
      <c r="AC65" s="636"/>
      <c r="AD65" s="636"/>
      <c r="AE65" s="636"/>
      <c r="AF65" s="636"/>
    </row>
    <row r="66" spans="1:32" s="44" customFormat="1" ht="7.5" customHeight="1">
      <c r="A66" s="122"/>
      <c r="B66" s="122"/>
      <c r="C66" s="122"/>
      <c r="D66" s="122"/>
      <c r="E66" s="122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3"/>
      <c r="W66" s="123"/>
      <c r="X66" s="123"/>
      <c r="Y66" s="123"/>
      <c r="Z66" s="123"/>
      <c r="AA66" s="102"/>
      <c r="AB66" s="102"/>
      <c r="AC66" s="102"/>
      <c r="AD66" s="102"/>
      <c r="AE66" s="102"/>
      <c r="AF66" s="102"/>
    </row>
    <row r="67" spans="1:32" s="44" customFormat="1" ht="19.5" customHeight="1">
      <c r="A67" s="15"/>
      <c r="B67" s="677" t="s">
        <v>303</v>
      </c>
      <c r="C67" s="677"/>
      <c r="D67" s="677"/>
      <c r="E67" s="677"/>
      <c r="F67" s="677"/>
      <c r="G67" s="677"/>
      <c r="H67" s="677"/>
      <c r="I67" s="677"/>
      <c r="J67" s="677"/>
      <c r="K67" s="677"/>
      <c r="L67" s="677"/>
      <c r="M67" s="677"/>
      <c r="N67" s="677"/>
      <c r="O67" s="677"/>
      <c r="P67" s="677"/>
      <c r="Q67" s="677"/>
      <c r="R67" s="677"/>
      <c r="S67" s="677"/>
      <c r="T67" s="677"/>
      <c r="U67" s="677"/>
      <c r="V67" s="677"/>
      <c r="W67" s="677"/>
      <c r="X67" s="677"/>
      <c r="Y67" s="677"/>
      <c r="Z67" s="677"/>
      <c r="AA67" s="677"/>
      <c r="AB67" s="677"/>
      <c r="AC67" s="677"/>
      <c r="AD67" s="677"/>
      <c r="AE67" s="677"/>
      <c r="AF67" s="102"/>
    </row>
    <row r="68" spans="1:32" s="44" customFormat="1" ht="24.95" customHeight="1">
      <c r="A68" s="647" t="s">
        <v>46</v>
      </c>
      <c r="B68" s="420" t="s">
        <v>204</v>
      </c>
      <c r="C68" s="420"/>
      <c r="D68" s="420"/>
      <c r="E68" s="420"/>
      <c r="F68" s="420"/>
      <c r="G68" s="420"/>
      <c r="H68" s="420"/>
      <c r="I68" s="420"/>
      <c r="J68" s="420"/>
      <c r="K68" s="650" t="s">
        <v>275</v>
      </c>
      <c r="L68" s="650"/>
      <c r="M68" s="650"/>
      <c r="N68" s="651" t="s">
        <v>276</v>
      </c>
      <c r="O68" s="652"/>
      <c r="P68" s="653"/>
      <c r="Q68" s="660" t="s">
        <v>277</v>
      </c>
      <c r="R68" s="660"/>
      <c r="S68" s="660"/>
      <c r="T68" s="420" t="s">
        <v>278</v>
      </c>
      <c r="U68" s="420"/>
      <c r="V68" s="420"/>
      <c r="W68" s="639"/>
      <c r="X68" s="639"/>
      <c r="Y68" s="639"/>
      <c r="Z68" s="639"/>
      <c r="AA68" s="639"/>
      <c r="AB68" s="639"/>
      <c r="AC68" s="639"/>
      <c r="AD68" s="639"/>
      <c r="AE68" s="65"/>
      <c r="AF68" s="102"/>
    </row>
    <row r="69" spans="1:32" s="44" customFormat="1" ht="21.75" customHeight="1">
      <c r="A69" s="648"/>
      <c r="B69" s="420"/>
      <c r="C69" s="420"/>
      <c r="D69" s="420"/>
      <c r="E69" s="420"/>
      <c r="F69" s="420"/>
      <c r="G69" s="420"/>
      <c r="H69" s="420"/>
      <c r="I69" s="420"/>
      <c r="J69" s="420"/>
      <c r="K69" s="650"/>
      <c r="L69" s="650"/>
      <c r="M69" s="650"/>
      <c r="N69" s="654"/>
      <c r="O69" s="655"/>
      <c r="P69" s="656"/>
      <c r="Q69" s="660"/>
      <c r="R69" s="660"/>
      <c r="S69" s="660"/>
      <c r="T69" s="420"/>
      <c r="U69" s="420"/>
      <c r="V69" s="420"/>
      <c r="W69" s="655"/>
      <c r="X69" s="655"/>
      <c r="Y69" s="655"/>
      <c r="Z69" s="655"/>
      <c r="AA69" s="655"/>
      <c r="AB69" s="655"/>
      <c r="AC69" s="655"/>
      <c r="AD69" s="655"/>
      <c r="AE69" s="65"/>
      <c r="AF69" s="102"/>
    </row>
    <row r="70" spans="1:32" s="44" customFormat="1" ht="44.25" customHeight="1">
      <c r="A70" s="649"/>
      <c r="B70" s="420"/>
      <c r="C70" s="420"/>
      <c r="D70" s="420"/>
      <c r="E70" s="420"/>
      <c r="F70" s="420"/>
      <c r="G70" s="420"/>
      <c r="H70" s="420"/>
      <c r="I70" s="420"/>
      <c r="J70" s="420"/>
      <c r="K70" s="650"/>
      <c r="L70" s="650"/>
      <c r="M70" s="650"/>
      <c r="N70" s="657"/>
      <c r="O70" s="658"/>
      <c r="P70" s="659"/>
      <c r="Q70" s="660"/>
      <c r="R70" s="660"/>
      <c r="S70" s="660"/>
      <c r="T70" s="420"/>
      <c r="U70" s="420"/>
      <c r="V70" s="420"/>
      <c r="W70" s="655"/>
      <c r="X70" s="655"/>
      <c r="Y70" s="655"/>
      <c r="Z70" s="655"/>
      <c r="AA70" s="655"/>
      <c r="AB70" s="655"/>
      <c r="AC70" s="655"/>
      <c r="AD70" s="655"/>
      <c r="AE70" s="65"/>
      <c r="AF70" s="102"/>
    </row>
    <row r="71" spans="1:32" s="44" customFormat="1" ht="12.75" customHeight="1">
      <c r="A71" s="90">
        <v>1</v>
      </c>
      <c r="B71" s="665">
        <v>2</v>
      </c>
      <c r="C71" s="665"/>
      <c r="D71" s="665"/>
      <c r="E71" s="665"/>
      <c r="F71" s="665"/>
      <c r="G71" s="665"/>
      <c r="H71" s="665"/>
      <c r="I71" s="665"/>
      <c r="J71" s="665"/>
      <c r="K71" s="664">
        <v>3</v>
      </c>
      <c r="L71" s="664"/>
      <c r="M71" s="664"/>
      <c r="N71" s="664">
        <v>4</v>
      </c>
      <c r="O71" s="664"/>
      <c r="P71" s="664"/>
      <c r="Q71" s="664">
        <v>5</v>
      </c>
      <c r="R71" s="664"/>
      <c r="S71" s="664"/>
      <c r="T71" s="664">
        <v>6</v>
      </c>
      <c r="U71" s="664"/>
      <c r="V71" s="664"/>
      <c r="W71" s="663"/>
      <c r="X71" s="663"/>
      <c r="Y71" s="663"/>
      <c r="Z71" s="663"/>
      <c r="AA71" s="663"/>
      <c r="AB71" s="663"/>
      <c r="AC71" s="663"/>
      <c r="AD71" s="663"/>
      <c r="AE71" s="65"/>
      <c r="AF71" s="102"/>
    </row>
    <row r="72" spans="1:32" s="44" customFormat="1" ht="25.5" customHeight="1">
      <c r="A72" s="72"/>
      <c r="B72" s="661" t="s">
        <v>295</v>
      </c>
      <c r="C72" s="661"/>
      <c r="D72" s="661"/>
      <c r="E72" s="661"/>
      <c r="F72" s="661"/>
      <c r="G72" s="661"/>
      <c r="H72" s="661"/>
      <c r="I72" s="661"/>
      <c r="J72" s="661"/>
      <c r="K72" s="662"/>
      <c r="L72" s="662"/>
      <c r="M72" s="662"/>
      <c r="N72" s="662"/>
      <c r="O72" s="662"/>
      <c r="P72" s="662"/>
      <c r="Q72" s="662"/>
      <c r="R72" s="662"/>
      <c r="S72" s="662"/>
      <c r="T72" s="662"/>
      <c r="U72" s="662"/>
      <c r="V72" s="662"/>
      <c r="W72" s="667"/>
      <c r="X72" s="667"/>
      <c r="Y72" s="667"/>
      <c r="Z72" s="667"/>
      <c r="AA72" s="667"/>
      <c r="AB72" s="667"/>
      <c r="AC72" s="667"/>
      <c r="AD72" s="667"/>
      <c r="AE72" s="65"/>
      <c r="AF72" s="102"/>
    </row>
    <row r="73" spans="1:32" s="44" customFormat="1" ht="19.5" customHeight="1">
      <c r="A73" s="72"/>
      <c r="B73" s="666" t="s">
        <v>296</v>
      </c>
      <c r="C73" s="666"/>
      <c r="D73" s="666"/>
      <c r="E73" s="666"/>
      <c r="F73" s="666"/>
      <c r="G73" s="666"/>
      <c r="H73" s="666"/>
      <c r="I73" s="666"/>
      <c r="J73" s="666"/>
      <c r="K73" s="662"/>
      <c r="L73" s="662"/>
      <c r="M73" s="662"/>
      <c r="N73" s="662"/>
      <c r="O73" s="662"/>
      <c r="P73" s="662"/>
      <c r="Q73" s="662"/>
      <c r="R73" s="662"/>
      <c r="S73" s="662"/>
      <c r="T73" s="662"/>
      <c r="U73" s="662"/>
      <c r="V73" s="662"/>
      <c r="W73" s="667"/>
      <c r="X73" s="667"/>
      <c r="Y73" s="667"/>
      <c r="Z73" s="667"/>
      <c r="AA73" s="667"/>
      <c r="AB73" s="667"/>
      <c r="AC73" s="667"/>
      <c r="AD73" s="667"/>
      <c r="AE73" s="65"/>
      <c r="AF73" s="102"/>
    </row>
    <row r="74" spans="1:32" s="44" customFormat="1" ht="19.5" customHeight="1">
      <c r="A74" s="72"/>
      <c r="B74" s="666" t="s">
        <v>297</v>
      </c>
      <c r="C74" s="666"/>
      <c r="D74" s="666"/>
      <c r="E74" s="666"/>
      <c r="F74" s="666"/>
      <c r="G74" s="666"/>
      <c r="H74" s="666"/>
      <c r="I74" s="666"/>
      <c r="J74" s="666"/>
      <c r="K74" s="662"/>
      <c r="L74" s="662"/>
      <c r="M74" s="662"/>
      <c r="N74" s="662"/>
      <c r="O74" s="662"/>
      <c r="P74" s="662"/>
      <c r="Q74" s="662"/>
      <c r="R74" s="662"/>
      <c r="S74" s="662"/>
      <c r="T74" s="662"/>
      <c r="U74" s="662"/>
      <c r="V74" s="662"/>
      <c r="W74" s="667"/>
      <c r="X74" s="667"/>
      <c r="Y74" s="667"/>
      <c r="Z74" s="667"/>
      <c r="AA74" s="667"/>
      <c r="AB74" s="667"/>
      <c r="AC74" s="667"/>
      <c r="AD74" s="667"/>
      <c r="AE74" s="65"/>
      <c r="AF74" s="102"/>
    </row>
    <row r="75" spans="1:32" s="44" customFormat="1" ht="23.25" customHeight="1">
      <c r="A75" s="72"/>
      <c r="B75" s="668" t="s">
        <v>298</v>
      </c>
      <c r="C75" s="669"/>
      <c r="D75" s="669"/>
      <c r="E75" s="669"/>
      <c r="F75" s="669"/>
      <c r="G75" s="669"/>
      <c r="H75" s="669"/>
      <c r="I75" s="669"/>
      <c r="J75" s="670"/>
      <c r="K75" s="662"/>
      <c r="L75" s="662"/>
      <c r="M75" s="662"/>
      <c r="N75" s="662"/>
      <c r="O75" s="662"/>
      <c r="P75" s="662"/>
      <c r="Q75" s="662"/>
      <c r="R75" s="662"/>
      <c r="S75" s="662"/>
      <c r="T75" s="662"/>
      <c r="U75" s="662"/>
      <c r="V75" s="662"/>
      <c r="W75" s="667"/>
      <c r="X75" s="667"/>
      <c r="Y75" s="667"/>
      <c r="Z75" s="667"/>
      <c r="AA75" s="667"/>
      <c r="AB75" s="667"/>
      <c r="AC75" s="667"/>
      <c r="AD75" s="667"/>
      <c r="AE75" s="65"/>
      <c r="AF75" s="102"/>
    </row>
    <row r="76" spans="1:32" s="44" customFormat="1" ht="18" customHeight="1">
      <c r="A76" s="72"/>
      <c r="B76" s="666" t="s">
        <v>296</v>
      </c>
      <c r="C76" s="666"/>
      <c r="D76" s="666"/>
      <c r="E76" s="666"/>
      <c r="F76" s="666"/>
      <c r="G76" s="666"/>
      <c r="H76" s="666"/>
      <c r="I76" s="666"/>
      <c r="J76" s="666"/>
      <c r="K76" s="662"/>
      <c r="L76" s="662"/>
      <c r="M76" s="662"/>
      <c r="N76" s="662"/>
      <c r="O76" s="662"/>
      <c r="P76" s="662"/>
      <c r="Q76" s="662"/>
      <c r="R76" s="662"/>
      <c r="S76" s="662"/>
      <c r="T76" s="662"/>
      <c r="U76" s="662"/>
      <c r="V76" s="662"/>
      <c r="W76" s="667"/>
      <c r="X76" s="667"/>
      <c r="Y76" s="667"/>
      <c r="Z76" s="667"/>
      <c r="AA76" s="667"/>
      <c r="AB76" s="667"/>
      <c r="AC76" s="667"/>
      <c r="AD76" s="667"/>
      <c r="AE76" s="65"/>
      <c r="AF76" s="102"/>
    </row>
    <row r="77" spans="1:32" s="44" customFormat="1" ht="24.95" customHeight="1">
      <c r="A77" s="119"/>
      <c r="B77" s="666" t="s">
        <v>297</v>
      </c>
      <c r="C77" s="666"/>
      <c r="D77" s="666"/>
      <c r="E77" s="666"/>
      <c r="F77" s="666"/>
      <c r="G77" s="666"/>
      <c r="H77" s="666"/>
      <c r="I77" s="666"/>
      <c r="J77" s="666"/>
      <c r="K77" s="662"/>
      <c r="L77" s="662"/>
      <c r="M77" s="662"/>
      <c r="N77" s="662"/>
      <c r="O77" s="662"/>
      <c r="P77" s="662"/>
      <c r="Q77" s="662"/>
      <c r="R77" s="662"/>
      <c r="S77" s="662"/>
      <c r="T77" s="662"/>
      <c r="U77" s="662"/>
      <c r="V77" s="662"/>
      <c r="W77" s="667"/>
      <c r="X77" s="667"/>
      <c r="Y77" s="667"/>
      <c r="Z77" s="667"/>
      <c r="AA77" s="667"/>
      <c r="AB77" s="667"/>
      <c r="AC77" s="667"/>
      <c r="AD77" s="667"/>
      <c r="AE77" s="65"/>
      <c r="AF77" s="102"/>
    </row>
    <row r="78" spans="1:32" s="44" customFormat="1" ht="23.25" customHeight="1">
      <c r="A78" s="119"/>
      <c r="B78" s="668" t="s">
        <v>299</v>
      </c>
      <c r="C78" s="669"/>
      <c r="D78" s="669"/>
      <c r="E78" s="669"/>
      <c r="F78" s="669"/>
      <c r="G78" s="669"/>
      <c r="H78" s="669"/>
      <c r="I78" s="669"/>
      <c r="J78" s="670"/>
      <c r="K78" s="662"/>
      <c r="L78" s="662"/>
      <c r="M78" s="662"/>
      <c r="N78" s="662"/>
      <c r="O78" s="662"/>
      <c r="P78" s="662"/>
      <c r="Q78" s="662"/>
      <c r="R78" s="662"/>
      <c r="S78" s="662"/>
      <c r="T78" s="662"/>
      <c r="U78" s="662"/>
      <c r="V78" s="662"/>
      <c r="W78" s="667"/>
      <c r="X78" s="667"/>
      <c r="Y78" s="667"/>
      <c r="Z78" s="667"/>
      <c r="AA78" s="667"/>
      <c r="AB78" s="667"/>
      <c r="AC78" s="667"/>
      <c r="AD78" s="667"/>
      <c r="AE78" s="65"/>
      <c r="AF78" s="102"/>
    </row>
    <row r="79" spans="1:32" s="44" customFormat="1" ht="17.25" customHeight="1">
      <c r="A79" s="119"/>
      <c r="B79" s="666" t="s">
        <v>296</v>
      </c>
      <c r="C79" s="666"/>
      <c r="D79" s="666"/>
      <c r="E79" s="666"/>
      <c r="F79" s="666"/>
      <c r="G79" s="666"/>
      <c r="H79" s="666"/>
      <c r="I79" s="666"/>
      <c r="J79" s="666"/>
      <c r="K79" s="662"/>
      <c r="L79" s="662"/>
      <c r="M79" s="662"/>
      <c r="N79" s="662"/>
      <c r="O79" s="662"/>
      <c r="P79" s="662"/>
      <c r="Q79" s="662"/>
      <c r="R79" s="662"/>
      <c r="S79" s="662"/>
      <c r="T79" s="662"/>
      <c r="U79" s="662"/>
      <c r="V79" s="662"/>
      <c r="W79" s="667"/>
      <c r="X79" s="667"/>
      <c r="Y79" s="667"/>
      <c r="Z79" s="667"/>
      <c r="AA79" s="667"/>
      <c r="AB79" s="667"/>
      <c r="AC79" s="667"/>
      <c r="AD79" s="667"/>
      <c r="AE79" s="65"/>
      <c r="AF79" s="102"/>
    </row>
    <row r="80" spans="1:32" ht="18" customHeight="1">
      <c r="A80" s="119"/>
      <c r="B80" s="666" t="s">
        <v>297</v>
      </c>
      <c r="C80" s="666"/>
      <c r="D80" s="666"/>
      <c r="E80" s="666"/>
      <c r="F80" s="666"/>
      <c r="G80" s="666"/>
      <c r="H80" s="666"/>
      <c r="I80" s="666"/>
      <c r="J80" s="666"/>
      <c r="K80" s="662"/>
      <c r="L80" s="662"/>
      <c r="M80" s="662"/>
      <c r="N80" s="662"/>
      <c r="O80" s="662"/>
      <c r="P80" s="662"/>
      <c r="Q80" s="662"/>
      <c r="R80" s="662"/>
      <c r="S80" s="662"/>
      <c r="T80" s="662"/>
      <c r="U80" s="662"/>
      <c r="V80" s="662"/>
      <c r="W80" s="667"/>
      <c r="X80" s="667"/>
      <c r="Y80" s="667"/>
      <c r="Z80" s="667"/>
      <c r="AA80" s="667"/>
      <c r="AB80" s="667"/>
      <c r="AC80" s="667"/>
      <c r="AD80" s="667"/>
      <c r="AE80" s="65"/>
      <c r="AF80" s="11"/>
    </row>
    <row r="81" spans="1:32" ht="23.25" customHeight="1">
      <c r="A81" s="672" t="s">
        <v>50</v>
      </c>
      <c r="B81" s="672"/>
      <c r="C81" s="672"/>
      <c r="D81" s="672"/>
      <c r="E81" s="672"/>
      <c r="F81" s="672"/>
      <c r="G81" s="672"/>
      <c r="H81" s="672"/>
      <c r="I81" s="672"/>
      <c r="J81" s="672"/>
      <c r="K81" s="662"/>
      <c r="L81" s="662"/>
      <c r="M81" s="662"/>
      <c r="N81" s="662"/>
      <c r="O81" s="662"/>
      <c r="P81" s="662"/>
      <c r="Q81" s="662"/>
      <c r="R81" s="662"/>
      <c r="S81" s="662"/>
      <c r="T81" s="662"/>
      <c r="U81" s="662"/>
      <c r="V81" s="662"/>
      <c r="W81" s="667"/>
      <c r="X81" s="667"/>
      <c r="Y81" s="667"/>
      <c r="Z81" s="667"/>
      <c r="AA81" s="667"/>
      <c r="AB81" s="667"/>
      <c r="AC81" s="667"/>
      <c r="AD81" s="667"/>
      <c r="AE81" s="65"/>
      <c r="AF81" s="11"/>
    </row>
    <row r="82" spans="1:32" s="2" customFormat="1" ht="33.75" customHeight="1">
      <c r="A82" s="64"/>
      <c r="B82" s="673" t="s">
        <v>273</v>
      </c>
      <c r="C82" s="674"/>
      <c r="D82" s="674"/>
      <c r="E82" s="674"/>
      <c r="F82" s="674"/>
      <c r="G82" s="121"/>
      <c r="H82" s="121"/>
      <c r="I82" s="121"/>
      <c r="J82" s="121"/>
      <c r="K82" s="121"/>
      <c r="L82" s="469" t="s">
        <v>274</v>
      </c>
      <c r="M82" s="469"/>
      <c r="N82" s="469"/>
      <c r="O82" s="469"/>
      <c r="P82" s="469"/>
      <c r="Q82" s="18"/>
      <c r="R82" s="18"/>
      <c r="S82" s="18"/>
      <c r="T82" s="18"/>
      <c r="U82" s="18"/>
      <c r="V82" s="675" t="s">
        <v>484</v>
      </c>
      <c r="W82" s="676"/>
      <c r="X82" s="676"/>
      <c r="Y82" s="676"/>
      <c r="Z82" s="676"/>
      <c r="AA82" s="18"/>
      <c r="AB82" s="64"/>
      <c r="AC82" s="64"/>
      <c r="AD82" s="64"/>
      <c r="AE82" s="64"/>
      <c r="AF82" s="64"/>
    </row>
    <row r="83" spans="1:32" s="18" customFormat="1" ht="16.5" customHeight="1">
      <c r="A83" s="117"/>
      <c r="B83" s="125"/>
      <c r="C83" s="126" t="s">
        <v>68</v>
      </c>
      <c r="D83" s="2"/>
      <c r="E83" s="125"/>
      <c r="F83" s="125"/>
      <c r="G83" s="125"/>
      <c r="H83" s="125"/>
      <c r="I83" s="125"/>
      <c r="J83" s="125"/>
      <c r="K83" s="125"/>
      <c r="L83" s="2"/>
      <c r="M83" s="125"/>
      <c r="N83" s="126" t="s">
        <v>69</v>
      </c>
      <c r="O83" s="127"/>
      <c r="P83" s="126"/>
      <c r="Q83" s="127"/>
      <c r="R83" s="127"/>
      <c r="S83" s="127"/>
      <c r="T83" s="126"/>
      <c r="U83" s="126"/>
      <c r="V83" s="671" t="s">
        <v>96</v>
      </c>
      <c r="W83" s="671"/>
      <c r="X83" s="671"/>
      <c r="Y83" s="671"/>
      <c r="Z83" s="671"/>
      <c r="AA83" s="2"/>
      <c r="AB83" s="117"/>
      <c r="AC83" s="117"/>
      <c r="AD83" s="117"/>
      <c r="AE83" s="117"/>
      <c r="AF83" s="117"/>
    </row>
    <row r="84" spans="1:32" s="2" customFormat="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</row>
    <row r="85" spans="1:32">
      <c r="A85" s="11"/>
      <c r="B85" s="11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>
      <c r="A86" s="11"/>
      <c r="B86" s="11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>
      <c r="A87" s="11"/>
      <c r="B87" s="11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>
      <c r="C88" s="19"/>
    </row>
    <row r="91" spans="1:32" ht="19.5">
      <c r="C91" s="20"/>
    </row>
    <row r="92" spans="1:32" ht="19.5">
      <c r="C92" s="20"/>
    </row>
    <row r="93" spans="1:32" ht="19.5">
      <c r="C93" s="20"/>
    </row>
    <row r="94" spans="1:32" ht="19.5">
      <c r="C94" s="20"/>
    </row>
    <row r="95" spans="1:32" ht="19.5">
      <c r="C95" s="20"/>
    </row>
    <row r="96" spans="1:32" ht="19.5">
      <c r="C96" s="20"/>
    </row>
    <row r="97" spans="3:3" ht="19.5">
      <c r="C97" s="20"/>
    </row>
  </sheetData>
  <mergeCells count="539">
    <mergeCell ref="AA52:AB52"/>
    <mergeCell ref="AA50:AB50"/>
    <mergeCell ref="Y48:Z48"/>
    <mergeCell ref="AA48:AB48"/>
    <mergeCell ref="AA51:AB51"/>
    <mergeCell ref="AF43:AF44"/>
    <mergeCell ref="AA45:AB45"/>
    <mergeCell ref="Y45:Z45"/>
    <mergeCell ref="AC43:AC44"/>
    <mergeCell ref="AD43:AD44"/>
    <mergeCell ref="Y46:Z46"/>
    <mergeCell ref="Y47:Z47"/>
    <mergeCell ref="AA47:AB47"/>
    <mergeCell ref="AA46:AB46"/>
    <mergeCell ref="AE43:AE44"/>
    <mergeCell ref="Y52:Z52"/>
    <mergeCell ref="U49:V49"/>
    <mergeCell ref="Y51:Z51"/>
    <mergeCell ref="W50:X50"/>
    <mergeCell ref="AA49:AB49"/>
    <mergeCell ref="W49:X49"/>
    <mergeCell ref="Y49:Z49"/>
    <mergeCell ref="W46:X46"/>
    <mergeCell ref="Y50:Z50"/>
    <mergeCell ref="Y39:Z39"/>
    <mergeCell ref="U39:V39"/>
    <mergeCell ref="W39:X39"/>
    <mergeCell ref="W40:X40"/>
    <mergeCell ref="U46:V46"/>
    <mergeCell ref="U40:V40"/>
    <mergeCell ref="S40:T40"/>
    <mergeCell ref="Q40:R40"/>
    <mergeCell ref="O40:P40"/>
    <mergeCell ref="U48:V48"/>
    <mergeCell ref="Q46:R46"/>
    <mergeCell ref="U45:V45"/>
    <mergeCell ref="AA39:AB39"/>
    <mergeCell ref="S48:T48"/>
    <mergeCell ref="Q47:R47"/>
    <mergeCell ref="U47:V47"/>
    <mergeCell ref="W47:X47"/>
    <mergeCell ref="Y36:Z36"/>
    <mergeCell ref="AA36:AB36"/>
    <mergeCell ref="Y38:Z38"/>
    <mergeCell ref="AA38:AB38"/>
    <mergeCell ref="M37:N37"/>
    <mergeCell ref="S34:T34"/>
    <mergeCell ref="W35:X35"/>
    <mergeCell ref="U37:V37"/>
    <mergeCell ref="W37:X37"/>
    <mergeCell ref="Q37:R37"/>
    <mergeCell ref="Q35:R35"/>
    <mergeCell ref="M34:N34"/>
    <mergeCell ref="Y37:Z37"/>
    <mergeCell ref="S38:T38"/>
    <mergeCell ref="U38:V38"/>
    <mergeCell ref="S37:T37"/>
    <mergeCell ref="U36:V36"/>
    <mergeCell ref="W36:X36"/>
    <mergeCell ref="W38:X38"/>
    <mergeCell ref="AA37:AB37"/>
    <mergeCell ref="U35:V35"/>
    <mergeCell ref="Q38:R38"/>
    <mergeCell ref="AA18:AB19"/>
    <mergeCell ref="AA31:AB32"/>
    <mergeCell ref="Z29:AB29"/>
    <mergeCell ref="Y25:Z25"/>
    <mergeCell ref="M33:N33"/>
    <mergeCell ref="AA12:AC12"/>
    <mergeCell ref="AA13:AC13"/>
    <mergeCell ref="AA24:AB24"/>
    <mergeCell ref="AA25:AB25"/>
    <mergeCell ref="H22:Q22"/>
    <mergeCell ref="Q31:R32"/>
    <mergeCell ref="Q33:R33"/>
    <mergeCell ref="R17:V19"/>
    <mergeCell ref="Y31:Z32"/>
    <mergeCell ref="X13:Z13"/>
    <mergeCell ref="N13:Q13"/>
    <mergeCell ref="Y33:Z33"/>
    <mergeCell ref="W22:X22"/>
    <mergeCell ref="AC69:AD70"/>
    <mergeCell ref="AA69:AB70"/>
    <mergeCell ref="Y69:Z70"/>
    <mergeCell ref="W69:X70"/>
    <mergeCell ref="W68:AD68"/>
    <mergeCell ref="AC24:AD24"/>
    <mergeCell ref="W24:X24"/>
    <mergeCell ref="Y35:Z35"/>
    <mergeCell ref="AA33:AB33"/>
    <mergeCell ref="W34:X34"/>
    <mergeCell ref="B67:AE67"/>
    <mergeCell ref="L60:M60"/>
    <mergeCell ref="B49:L49"/>
    <mergeCell ref="B50:L50"/>
    <mergeCell ref="M39:N39"/>
    <mergeCell ref="S39:T39"/>
    <mergeCell ref="M40:N40"/>
    <mergeCell ref="O37:P37"/>
    <mergeCell ref="O38:P38"/>
    <mergeCell ref="Q39:R39"/>
    <mergeCell ref="O39:P39"/>
    <mergeCell ref="S31:T32"/>
    <mergeCell ref="U31:V32"/>
    <mergeCell ref="U34:V34"/>
    <mergeCell ref="AC78:AD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AC80:AD80"/>
    <mergeCell ref="B79:J79"/>
    <mergeCell ref="K79:M79"/>
    <mergeCell ref="N79:P79"/>
    <mergeCell ref="Q79:S79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W77:X77"/>
    <mergeCell ref="Y77:Z77"/>
    <mergeCell ref="K76:M76"/>
    <mergeCell ref="T76:V76"/>
    <mergeCell ref="W76:X76"/>
    <mergeCell ref="Y76:Z76"/>
    <mergeCell ref="B78:J78"/>
    <mergeCell ref="K78:M78"/>
    <mergeCell ref="W78:X78"/>
    <mergeCell ref="Y78:Z78"/>
    <mergeCell ref="AA78:AB78"/>
    <mergeCell ref="N78:P78"/>
    <mergeCell ref="Q78:S78"/>
    <mergeCell ref="T78:V78"/>
    <mergeCell ref="N76:P76"/>
    <mergeCell ref="Q76:S76"/>
    <mergeCell ref="AA76:AB76"/>
    <mergeCell ref="T75:V75"/>
    <mergeCell ref="B75:J75"/>
    <mergeCell ref="K75:M75"/>
    <mergeCell ref="N75:P75"/>
    <mergeCell ref="Q75:S75"/>
    <mergeCell ref="AC75:AD75"/>
    <mergeCell ref="B74:J74"/>
    <mergeCell ref="K74:M74"/>
    <mergeCell ref="Q74:S74"/>
    <mergeCell ref="AA75:AB75"/>
    <mergeCell ref="Y75:Z75"/>
    <mergeCell ref="W75:X75"/>
    <mergeCell ref="Y74:Z74"/>
    <mergeCell ref="AA74:AB74"/>
    <mergeCell ref="B73:J73"/>
    <mergeCell ref="K73:M73"/>
    <mergeCell ref="N73:P73"/>
    <mergeCell ref="Q73:S73"/>
    <mergeCell ref="T74:V74"/>
    <mergeCell ref="W74:X74"/>
    <mergeCell ref="N74:P74"/>
    <mergeCell ref="Y72:Z72"/>
    <mergeCell ref="AC72:AD72"/>
    <mergeCell ref="T73:V73"/>
    <mergeCell ref="AC73:AD73"/>
    <mergeCell ref="AA72:AB72"/>
    <mergeCell ref="Q72:S72"/>
    <mergeCell ref="T72:V72"/>
    <mergeCell ref="W72:X72"/>
    <mergeCell ref="AC74:AD74"/>
    <mergeCell ref="AA73:AB73"/>
    <mergeCell ref="Y73:Z73"/>
    <mergeCell ref="W73:X73"/>
    <mergeCell ref="AC71:AD71"/>
    <mergeCell ref="AA71:AB71"/>
    <mergeCell ref="Y71:Z71"/>
    <mergeCell ref="W71:X71"/>
    <mergeCell ref="T71:V71"/>
    <mergeCell ref="B71:J71"/>
    <mergeCell ref="K71:M71"/>
    <mergeCell ref="N71:P71"/>
    <mergeCell ref="Q71:S71"/>
    <mergeCell ref="Q68:S70"/>
    <mergeCell ref="T68:V70"/>
    <mergeCell ref="B72:J72"/>
    <mergeCell ref="K72:M72"/>
    <mergeCell ref="N72:P72"/>
    <mergeCell ref="A42:A44"/>
    <mergeCell ref="B42:L44"/>
    <mergeCell ref="B45:L45"/>
    <mergeCell ref="M47:N47"/>
    <mergeCell ref="M42:T42"/>
    <mergeCell ref="M43:N44"/>
    <mergeCell ref="O43:P44"/>
    <mergeCell ref="Q43:R44"/>
    <mergeCell ref="S43:T44"/>
    <mergeCell ref="U42:AB42"/>
    <mergeCell ref="U43:V44"/>
    <mergeCell ref="W43:X44"/>
    <mergeCell ref="Y43:Z44"/>
    <mergeCell ref="M45:N45"/>
    <mergeCell ref="O45:P45"/>
    <mergeCell ref="Q45:R45"/>
    <mergeCell ref="S45:T45"/>
    <mergeCell ref="M46:N46"/>
    <mergeCell ref="O46:P46"/>
    <mergeCell ref="A68:A70"/>
    <mergeCell ref="B68:J70"/>
    <mergeCell ref="K68:M70"/>
    <mergeCell ref="N68:P70"/>
    <mergeCell ref="M50:N50"/>
    <mergeCell ref="A52:L52"/>
    <mergeCell ref="M51:N51"/>
    <mergeCell ref="O51:P51"/>
    <mergeCell ref="M52:N52"/>
    <mergeCell ref="O52:P52"/>
    <mergeCell ref="O50:P50"/>
    <mergeCell ref="D62:E62"/>
    <mergeCell ref="F61:G61"/>
    <mergeCell ref="B59:C59"/>
    <mergeCell ref="B62:C62"/>
    <mergeCell ref="B61:C61"/>
    <mergeCell ref="J62:K62"/>
    <mergeCell ref="H62:I62"/>
    <mergeCell ref="L63:M63"/>
    <mergeCell ref="J63:K63"/>
    <mergeCell ref="D59:E59"/>
    <mergeCell ref="D61:E61"/>
    <mergeCell ref="J61:K61"/>
    <mergeCell ref="D60:E60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T65:U65"/>
    <mergeCell ref="V65:Z65"/>
    <mergeCell ref="R65:S65"/>
    <mergeCell ref="H65:I65"/>
    <mergeCell ref="L65:M65"/>
    <mergeCell ref="N65:O65"/>
    <mergeCell ref="J65:K65"/>
    <mergeCell ref="P65:Q65"/>
    <mergeCell ref="H64:I64"/>
    <mergeCell ref="J64:K64"/>
    <mergeCell ref="H63:I63"/>
    <mergeCell ref="F64:G64"/>
    <mergeCell ref="D64:E64"/>
    <mergeCell ref="AA61:AF61"/>
    <mergeCell ref="T62:U62"/>
    <mergeCell ref="AA62:AF62"/>
    <mergeCell ref="R62:S62"/>
    <mergeCell ref="P64:Q64"/>
    <mergeCell ref="N62:O62"/>
    <mergeCell ref="P62:Q62"/>
    <mergeCell ref="V63:Z63"/>
    <mergeCell ref="V64:Z64"/>
    <mergeCell ref="N61:O61"/>
    <mergeCell ref="T64:U64"/>
    <mergeCell ref="V62:Z62"/>
    <mergeCell ref="N63:O63"/>
    <mergeCell ref="P63:Q63"/>
    <mergeCell ref="G5:M6"/>
    <mergeCell ref="H60:I60"/>
    <mergeCell ref="D5:F6"/>
    <mergeCell ref="AA60:AF60"/>
    <mergeCell ref="T58:U58"/>
    <mergeCell ref="R58:S58"/>
    <mergeCell ref="A40:L40"/>
    <mergeCell ref="B34:L34"/>
    <mergeCell ref="B37:L37"/>
    <mergeCell ref="AC30:AF30"/>
    <mergeCell ref="AD31:AD32"/>
    <mergeCell ref="AE31:AE32"/>
    <mergeCell ref="J59:K59"/>
    <mergeCell ref="AF31:AF32"/>
    <mergeCell ref="AC31:AC32"/>
    <mergeCell ref="A39:L39"/>
    <mergeCell ref="A56:A58"/>
    <mergeCell ref="AA56:AF58"/>
    <mergeCell ref="V59:Z59"/>
    <mergeCell ref="B60:C60"/>
    <mergeCell ref="P59:Q59"/>
    <mergeCell ref="N59:O59"/>
    <mergeCell ref="AD55:AF55"/>
    <mergeCell ref="O35:P35"/>
    <mergeCell ref="D63:E63"/>
    <mergeCell ref="F63:G63"/>
    <mergeCell ref="F62:G62"/>
    <mergeCell ref="L59:M59"/>
    <mergeCell ref="H61:I61"/>
    <mergeCell ref="L62:M62"/>
    <mergeCell ref="F60:G60"/>
    <mergeCell ref="F59:G59"/>
    <mergeCell ref="T59:U59"/>
    <mergeCell ref="T63:U63"/>
    <mergeCell ref="H59:I59"/>
    <mergeCell ref="L61:M61"/>
    <mergeCell ref="J60:K60"/>
    <mergeCell ref="S52:T52"/>
    <mergeCell ref="U52:V52"/>
    <mergeCell ref="W52:X52"/>
    <mergeCell ref="D20:G20"/>
    <mergeCell ref="H20:Q20"/>
    <mergeCell ref="N60:O60"/>
    <mergeCell ref="R59:S59"/>
    <mergeCell ref="Q51:R51"/>
    <mergeCell ref="S51:T51"/>
    <mergeCell ref="U50:V50"/>
    <mergeCell ref="U51:V51"/>
    <mergeCell ref="W51:X51"/>
    <mergeCell ref="Q50:R50"/>
    <mergeCell ref="S50:T50"/>
    <mergeCell ref="J56:K58"/>
    <mergeCell ref="L56:U56"/>
    <mergeCell ref="L57:M58"/>
    <mergeCell ref="B46:L46"/>
    <mergeCell ref="B47:L47"/>
    <mergeCell ref="B48:L48"/>
    <mergeCell ref="S36:T36"/>
    <mergeCell ref="M49:N49"/>
    <mergeCell ref="B21:C21"/>
    <mergeCell ref="O47:P47"/>
    <mergeCell ref="B22:C22"/>
    <mergeCell ref="R22:V22"/>
    <mergeCell ref="B30:L32"/>
    <mergeCell ref="B38:L38"/>
    <mergeCell ref="B36:L36"/>
    <mergeCell ref="B35:L35"/>
    <mergeCell ref="D23:G23"/>
    <mergeCell ref="H23:Q23"/>
    <mergeCell ref="H21:Q21"/>
    <mergeCell ref="D22:G22"/>
    <mergeCell ref="B20:C20"/>
    <mergeCell ref="D21:G21"/>
    <mergeCell ref="B33:L33"/>
    <mergeCell ref="B24:C24"/>
    <mergeCell ref="W23:X23"/>
    <mergeCell ref="B25:C25"/>
    <mergeCell ref="A26:V26"/>
    <mergeCell ref="D24:G24"/>
    <mergeCell ref="H24:Q24"/>
    <mergeCell ref="R24:V24"/>
    <mergeCell ref="O31:P32"/>
    <mergeCell ref="O33:P33"/>
    <mergeCell ref="W31:X32"/>
    <mergeCell ref="W26:X26"/>
    <mergeCell ref="W33:X33"/>
    <mergeCell ref="U33:V33"/>
    <mergeCell ref="U30:AB30"/>
    <mergeCell ref="M31:N32"/>
    <mergeCell ref="S33:T33"/>
    <mergeCell ref="W25:X25"/>
    <mergeCell ref="D25:G25"/>
    <mergeCell ref="H25:Q25"/>
    <mergeCell ref="R25:V25"/>
    <mergeCell ref="A30:A32"/>
    <mergeCell ref="D12:F12"/>
    <mergeCell ref="D11:F11"/>
    <mergeCell ref="N10:Q10"/>
    <mergeCell ref="A13:M13"/>
    <mergeCell ref="U10:W10"/>
    <mergeCell ref="X10:Z10"/>
    <mergeCell ref="Y18:Z19"/>
    <mergeCell ref="B12:C12"/>
    <mergeCell ref="R10:T10"/>
    <mergeCell ref="U11:W11"/>
    <mergeCell ref="R13:T13"/>
    <mergeCell ref="U13:W13"/>
    <mergeCell ref="R12:T12"/>
    <mergeCell ref="X11:Z11"/>
    <mergeCell ref="X12:Z12"/>
    <mergeCell ref="R11:T11"/>
    <mergeCell ref="N12:Q12"/>
    <mergeCell ref="G12:M12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B9:C9"/>
    <mergeCell ref="D9:F9"/>
    <mergeCell ref="G9:M9"/>
    <mergeCell ref="N11:Q11"/>
    <mergeCell ref="B10:C10"/>
    <mergeCell ref="AD10:AF10"/>
    <mergeCell ref="X8:Z8"/>
    <mergeCell ref="X7:Z7"/>
    <mergeCell ref="X9:Z9"/>
    <mergeCell ref="AA9:AC9"/>
    <mergeCell ref="AA8:AC8"/>
    <mergeCell ref="AA7:AC7"/>
    <mergeCell ref="U9:W9"/>
    <mergeCell ref="R9:T9"/>
    <mergeCell ref="AA10:AC10"/>
    <mergeCell ref="A5:A6"/>
    <mergeCell ref="U8:W8"/>
    <mergeCell ref="U6:W6"/>
    <mergeCell ref="N5:Q6"/>
    <mergeCell ref="N7:Q7"/>
    <mergeCell ref="B23:C23"/>
    <mergeCell ref="B5:C6"/>
    <mergeCell ref="R6:T6"/>
    <mergeCell ref="G7:M7"/>
    <mergeCell ref="G8:M8"/>
    <mergeCell ref="R8:T8"/>
    <mergeCell ref="R5:AF5"/>
    <mergeCell ref="AC21:AD21"/>
    <mergeCell ref="R23:V23"/>
    <mergeCell ref="AD12:AF12"/>
    <mergeCell ref="U12:W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D1:AF1"/>
    <mergeCell ref="AD2:AF2"/>
    <mergeCell ref="R21:V21"/>
    <mergeCell ref="W21:X21"/>
    <mergeCell ref="Y21:Z21"/>
    <mergeCell ref="AA21:AB21"/>
    <mergeCell ref="AE21:AF21"/>
    <mergeCell ref="AD11:AF11"/>
    <mergeCell ref="AD9:AF9"/>
    <mergeCell ref="AD8:AF8"/>
    <mergeCell ref="AD6:AF6"/>
    <mergeCell ref="R7:T7"/>
    <mergeCell ref="U7:W7"/>
    <mergeCell ref="AA6:AC6"/>
    <mergeCell ref="X6:Z6"/>
    <mergeCell ref="AD7:AF7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29:AF29"/>
    <mergeCell ref="AC26:AD26"/>
    <mergeCell ref="T61:U61"/>
    <mergeCell ref="V60:Z60"/>
    <mergeCell ref="R61:S61"/>
    <mergeCell ref="T60:U60"/>
    <mergeCell ref="V61:Z61"/>
    <mergeCell ref="R60:S60"/>
    <mergeCell ref="V56:Z58"/>
    <mergeCell ref="P57:U57"/>
    <mergeCell ref="AA59:AF59"/>
    <mergeCell ref="P60:Q60"/>
    <mergeCell ref="P61:Q61"/>
    <mergeCell ref="AE26:AF26"/>
    <mergeCell ref="AC42:AF42"/>
    <mergeCell ref="AA40:AB40"/>
    <mergeCell ref="Y40:Z40"/>
    <mergeCell ref="W45:X45"/>
    <mergeCell ref="W48:X48"/>
    <mergeCell ref="S46:T46"/>
    <mergeCell ref="AA43:AB44"/>
    <mergeCell ref="Y34:Z34"/>
    <mergeCell ref="AA34:AB34"/>
    <mergeCell ref="AA35:AB35"/>
    <mergeCell ref="B56:C58"/>
    <mergeCell ref="A51:L51"/>
    <mergeCell ref="F56:G58"/>
    <mergeCell ref="D56:E58"/>
    <mergeCell ref="H56:I58"/>
    <mergeCell ref="M30:T30"/>
    <mergeCell ref="M38:N38"/>
    <mergeCell ref="Q34:R34"/>
    <mergeCell ref="Q36:R36"/>
    <mergeCell ref="M35:N35"/>
    <mergeCell ref="M36:N36"/>
    <mergeCell ref="O36:P36"/>
    <mergeCell ref="O34:P34"/>
    <mergeCell ref="S35:T35"/>
    <mergeCell ref="N57:O58"/>
    <mergeCell ref="P58:Q58"/>
    <mergeCell ref="O49:P49"/>
    <mergeCell ref="Q49:R49"/>
    <mergeCell ref="S49:T49"/>
    <mergeCell ref="S47:T47"/>
    <mergeCell ref="M48:N48"/>
    <mergeCell ref="O48:P48"/>
    <mergeCell ref="Q48:R48"/>
    <mergeCell ref="Q52:R52"/>
    <mergeCell ref="AE25:AF25"/>
    <mergeCell ref="Y23:Z23"/>
    <mergeCell ref="AC22:AD22"/>
    <mergeCell ref="Y26:Z26"/>
    <mergeCell ref="AC25:AD25"/>
    <mergeCell ref="AA26:AB26"/>
    <mergeCell ref="AE23:AF23"/>
    <mergeCell ref="AA23:AB23"/>
    <mergeCell ref="Y22:Z22"/>
    <mergeCell ref="AE22:AF22"/>
    <mergeCell ref="AC23:AD23"/>
    <mergeCell ref="AA22:AB22"/>
    <mergeCell ref="AE24:AF24"/>
    <mergeCell ref="Y24:Z2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2023-11-14T09:08:52Z</cp:lastPrinted>
  <dcterms:created xsi:type="dcterms:W3CDTF">2003-03-13T16:00:22Z</dcterms:created>
  <dcterms:modified xsi:type="dcterms:W3CDTF">2023-11-21T07:16:10Z</dcterms:modified>
</cp:coreProperties>
</file>